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ht1080" sheetId="1" r:id="rId1"/>
    <sheet name="MARK2 KO HT1080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5" i="2" l="1"/>
  <c r="N45" i="2"/>
  <c r="M45" i="2"/>
  <c r="L45" i="2"/>
  <c r="K45" i="2"/>
  <c r="O45" i="2" s="1"/>
  <c r="P45" i="2" s="1"/>
  <c r="G45" i="2"/>
  <c r="H45" i="2" s="1"/>
  <c r="I45" i="2" s="1"/>
  <c r="J45" i="2" s="1"/>
  <c r="Q45" i="2" s="1"/>
  <c r="R44" i="2"/>
  <c r="N44" i="2"/>
  <c r="M44" i="2"/>
  <c r="L44" i="2"/>
  <c r="K44" i="2"/>
  <c r="O44" i="2" s="1"/>
  <c r="P44" i="2" s="1"/>
  <c r="G44" i="2"/>
  <c r="H44" i="2" s="1"/>
  <c r="I44" i="2" s="1"/>
  <c r="J44" i="2" s="1"/>
  <c r="Q44" i="2" s="1"/>
  <c r="R43" i="2"/>
  <c r="N43" i="2"/>
  <c r="M43" i="2"/>
  <c r="L43" i="2"/>
  <c r="K43" i="2"/>
  <c r="O43" i="2" s="1"/>
  <c r="P43" i="2" s="1"/>
  <c r="G43" i="2"/>
  <c r="H43" i="2" s="1"/>
  <c r="I43" i="2" s="1"/>
  <c r="J43" i="2" s="1"/>
  <c r="Q43" i="2" s="1"/>
  <c r="R42" i="2"/>
  <c r="O42" i="2"/>
  <c r="P42" i="2" s="1"/>
  <c r="N42" i="2"/>
  <c r="M42" i="2"/>
  <c r="L42" i="2"/>
  <c r="K42" i="2"/>
  <c r="G42" i="2"/>
  <c r="H42" i="2" s="1"/>
  <c r="I42" i="2" s="1"/>
  <c r="J42" i="2" s="1"/>
  <c r="R41" i="2"/>
  <c r="N41" i="2"/>
  <c r="M41" i="2"/>
  <c r="L41" i="2"/>
  <c r="K41" i="2"/>
  <c r="O41" i="2" s="1"/>
  <c r="P41" i="2" s="1"/>
  <c r="G41" i="2"/>
  <c r="H41" i="2" s="1"/>
  <c r="I41" i="2" s="1"/>
  <c r="J41" i="2" s="1"/>
  <c r="Q41" i="2" s="1"/>
  <c r="R40" i="2"/>
  <c r="N40" i="2"/>
  <c r="M40" i="2"/>
  <c r="L40" i="2"/>
  <c r="K40" i="2"/>
  <c r="O40" i="2" s="1"/>
  <c r="P40" i="2" s="1"/>
  <c r="G40" i="2"/>
  <c r="H40" i="2" s="1"/>
  <c r="I40" i="2" s="1"/>
  <c r="J40" i="2" s="1"/>
  <c r="R39" i="2"/>
  <c r="N39" i="2"/>
  <c r="M39" i="2"/>
  <c r="L39" i="2"/>
  <c r="K39" i="2"/>
  <c r="O39" i="2" s="1"/>
  <c r="P39" i="2" s="1"/>
  <c r="G39" i="2"/>
  <c r="H39" i="2" s="1"/>
  <c r="I39" i="2" s="1"/>
  <c r="J39" i="2" s="1"/>
  <c r="Q39" i="2" s="1"/>
  <c r="R38" i="2"/>
  <c r="N38" i="2"/>
  <c r="M38" i="2"/>
  <c r="L38" i="2"/>
  <c r="K38" i="2"/>
  <c r="O38" i="2" s="1"/>
  <c r="P38" i="2" s="1"/>
  <c r="G38" i="2"/>
  <c r="H38" i="2" s="1"/>
  <c r="I38" i="2" s="1"/>
  <c r="J38" i="2" s="1"/>
  <c r="R37" i="2"/>
  <c r="N37" i="2"/>
  <c r="M37" i="2"/>
  <c r="L37" i="2"/>
  <c r="K37" i="2"/>
  <c r="O37" i="2" s="1"/>
  <c r="P37" i="2" s="1"/>
  <c r="G37" i="2"/>
  <c r="H37" i="2" s="1"/>
  <c r="I37" i="2" s="1"/>
  <c r="J37" i="2" s="1"/>
  <c r="Q37" i="2" s="1"/>
  <c r="R36" i="2"/>
  <c r="N36" i="2"/>
  <c r="M36" i="2"/>
  <c r="L36" i="2"/>
  <c r="K36" i="2"/>
  <c r="O36" i="2" s="1"/>
  <c r="P36" i="2" s="1"/>
  <c r="G36" i="2"/>
  <c r="H36" i="2" s="1"/>
  <c r="I36" i="2" s="1"/>
  <c r="J36" i="2" s="1"/>
  <c r="R35" i="2"/>
  <c r="N35" i="2"/>
  <c r="M35" i="2"/>
  <c r="L35" i="2"/>
  <c r="K35" i="2"/>
  <c r="O35" i="2" s="1"/>
  <c r="P35" i="2" s="1"/>
  <c r="G35" i="2"/>
  <c r="H35" i="2" s="1"/>
  <c r="I35" i="2" s="1"/>
  <c r="J35" i="2" s="1"/>
  <c r="Q35" i="2" s="1"/>
  <c r="R34" i="2"/>
  <c r="N34" i="2"/>
  <c r="M34" i="2"/>
  <c r="L34" i="2"/>
  <c r="K34" i="2"/>
  <c r="O34" i="2" s="1"/>
  <c r="P34" i="2" s="1"/>
  <c r="G34" i="2"/>
  <c r="H34" i="2" s="1"/>
  <c r="I34" i="2" s="1"/>
  <c r="J34" i="2" s="1"/>
  <c r="R33" i="2"/>
  <c r="N33" i="2"/>
  <c r="M33" i="2"/>
  <c r="L33" i="2"/>
  <c r="K33" i="2"/>
  <c r="O33" i="2" s="1"/>
  <c r="P33" i="2" s="1"/>
  <c r="G33" i="2"/>
  <c r="H33" i="2" s="1"/>
  <c r="I33" i="2" s="1"/>
  <c r="J33" i="2" s="1"/>
  <c r="Q33" i="2" s="1"/>
  <c r="R32" i="2"/>
  <c r="N32" i="2"/>
  <c r="M32" i="2"/>
  <c r="L32" i="2"/>
  <c r="K32" i="2"/>
  <c r="O32" i="2" s="1"/>
  <c r="P32" i="2" s="1"/>
  <c r="G32" i="2"/>
  <c r="H32" i="2" s="1"/>
  <c r="I32" i="2" s="1"/>
  <c r="J32" i="2" s="1"/>
  <c r="U31" i="2"/>
  <c r="R31" i="2"/>
  <c r="N31" i="2"/>
  <c r="M31" i="2"/>
  <c r="L31" i="2"/>
  <c r="K31" i="2"/>
  <c r="O31" i="2" s="1"/>
  <c r="P31" i="2" s="1"/>
  <c r="H31" i="2"/>
  <c r="I31" i="2" s="1"/>
  <c r="J31" i="2" s="1"/>
  <c r="Q31" i="2" s="1"/>
  <c r="G31" i="2"/>
  <c r="R30" i="2"/>
  <c r="N30" i="2"/>
  <c r="M30" i="2"/>
  <c r="L30" i="2"/>
  <c r="K30" i="2"/>
  <c r="O30" i="2" s="1"/>
  <c r="P30" i="2" s="1"/>
  <c r="H30" i="2"/>
  <c r="I30" i="2" s="1"/>
  <c r="J30" i="2" s="1"/>
  <c r="G30" i="2"/>
  <c r="R29" i="2"/>
  <c r="N29" i="2"/>
  <c r="M29" i="2"/>
  <c r="L29" i="2"/>
  <c r="K29" i="2"/>
  <c r="O29" i="2" s="1"/>
  <c r="P29" i="2" s="1"/>
  <c r="H29" i="2"/>
  <c r="I29" i="2" s="1"/>
  <c r="J29" i="2" s="1"/>
  <c r="G29" i="2"/>
  <c r="R28" i="2"/>
  <c r="N28" i="2"/>
  <c r="M28" i="2"/>
  <c r="L28" i="2"/>
  <c r="K28" i="2"/>
  <c r="O28" i="2" s="1"/>
  <c r="P28" i="2" s="1"/>
  <c r="H28" i="2"/>
  <c r="I28" i="2" s="1"/>
  <c r="J28" i="2" s="1"/>
  <c r="G28" i="2"/>
  <c r="R27" i="2"/>
  <c r="N27" i="2"/>
  <c r="M27" i="2"/>
  <c r="L27" i="2"/>
  <c r="K27" i="2"/>
  <c r="O27" i="2" s="1"/>
  <c r="P27" i="2" s="1"/>
  <c r="H27" i="2"/>
  <c r="I27" i="2" s="1"/>
  <c r="J27" i="2" s="1"/>
  <c r="G27" i="2"/>
  <c r="R26" i="2"/>
  <c r="N26" i="2"/>
  <c r="M26" i="2"/>
  <c r="L26" i="2"/>
  <c r="K26" i="2"/>
  <c r="O26" i="2" s="1"/>
  <c r="P26" i="2" s="1"/>
  <c r="H26" i="2"/>
  <c r="I26" i="2" s="1"/>
  <c r="J26" i="2" s="1"/>
  <c r="G26" i="2"/>
  <c r="R25" i="2"/>
  <c r="N25" i="2"/>
  <c r="M25" i="2"/>
  <c r="L25" i="2"/>
  <c r="K25" i="2"/>
  <c r="O25" i="2" s="1"/>
  <c r="P25" i="2" s="1"/>
  <c r="H25" i="2"/>
  <c r="I25" i="2" s="1"/>
  <c r="J25" i="2" s="1"/>
  <c r="G25" i="2"/>
  <c r="R24" i="2"/>
  <c r="N24" i="2"/>
  <c r="M24" i="2"/>
  <c r="L24" i="2"/>
  <c r="K24" i="2"/>
  <c r="O24" i="2" s="1"/>
  <c r="P24" i="2" s="1"/>
  <c r="H24" i="2"/>
  <c r="I24" i="2" s="1"/>
  <c r="J24" i="2" s="1"/>
  <c r="G24" i="2"/>
  <c r="R23" i="2"/>
  <c r="N23" i="2"/>
  <c r="M23" i="2"/>
  <c r="L23" i="2"/>
  <c r="K23" i="2"/>
  <c r="O23" i="2" s="1"/>
  <c r="P23" i="2" s="1"/>
  <c r="H23" i="2"/>
  <c r="I23" i="2" s="1"/>
  <c r="J23" i="2" s="1"/>
  <c r="G23" i="2"/>
  <c r="R22" i="2"/>
  <c r="N22" i="2"/>
  <c r="M22" i="2"/>
  <c r="L22" i="2"/>
  <c r="K22" i="2"/>
  <c r="O22" i="2" s="1"/>
  <c r="P22" i="2" s="1"/>
  <c r="H22" i="2"/>
  <c r="I22" i="2" s="1"/>
  <c r="J22" i="2" s="1"/>
  <c r="G22" i="2"/>
  <c r="R21" i="2"/>
  <c r="N21" i="2"/>
  <c r="M21" i="2"/>
  <c r="L21" i="2"/>
  <c r="K21" i="2"/>
  <c r="O21" i="2" s="1"/>
  <c r="P21" i="2" s="1"/>
  <c r="H21" i="2"/>
  <c r="I21" i="2" s="1"/>
  <c r="J21" i="2" s="1"/>
  <c r="G21" i="2"/>
  <c r="R20" i="2"/>
  <c r="N20" i="2"/>
  <c r="M20" i="2"/>
  <c r="L20" i="2"/>
  <c r="K20" i="2"/>
  <c r="O20" i="2" s="1"/>
  <c r="P20" i="2" s="1"/>
  <c r="H20" i="2"/>
  <c r="I20" i="2" s="1"/>
  <c r="J20" i="2" s="1"/>
  <c r="G20" i="2"/>
  <c r="R19" i="2"/>
  <c r="N19" i="2"/>
  <c r="M19" i="2"/>
  <c r="L19" i="2"/>
  <c r="K19" i="2"/>
  <c r="O19" i="2" s="1"/>
  <c r="P19" i="2" s="1"/>
  <c r="H19" i="2"/>
  <c r="I19" i="2" s="1"/>
  <c r="J19" i="2" s="1"/>
  <c r="G19" i="2"/>
  <c r="R18" i="2"/>
  <c r="N18" i="2"/>
  <c r="M18" i="2"/>
  <c r="L18" i="2"/>
  <c r="K18" i="2"/>
  <c r="O18" i="2" s="1"/>
  <c r="P18" i="2" s="1"/>
  <c r="H18" i="2"/>
  <c r="I18" i="2" s="1"/>
  <c r="J18" i="2" s="1"/>
  <c r="G18" i="2"/>
  <c r="R17" i="2"/>
  <c r="N17" i="2"/>
  <c r="M17" i="2"/>
  <c r="L17" i="2"/>
  <c r="K17" i="2"/>
  <c r="O17" i="2" s="1"/>
  <c r="P17" i="2" s="1"/>
  <c r="H17" i="2"/>
  <c r="I17" i="2" s="1"/>
  <c r="J17" i="2" s="1"/>
  <c r="G17" i="2"/>
  <c r="R16" i="2"/>
  <c r="N16" i="2"/>
  <c r="M16" i="2"/>
  <c r="L16" i="2"/>
  <c r="K16" i="2"/>
  <c r="O16" i="2" s="1"/>
  <c r="P16" i="2" s="1"/>
  <c r="H16" i="2"/>
  <c r="I16" i="2" s="1"/>
  <c r="J16" i="2" s="1"/>
  <c r="G16" i="2"/>
  <c r="R15" i="2"/>
  <c r="N15" i="2"/>
  <c r="M15" i="2"/>
  <c r="L15" i="2"/>
  <c r="K15" i="2"/>
  <c r="O15" i="2" s="1"/>
  <c r="P15" i="2" s="1"/>
  <c r="H15" i="2"/>
  <c r="I15" i="2" s="1"/>
  <c r="J15" i="2" s="1"/>
  <c r="G15" i="2"/>
  <c r="U14" i="2"/>
  <c r="R14" i="2"/>
  <c r="N14" i="2"/>
  <c r="M14" i="2"/>
  <c r="L14" i="2"/>
  <c r="K14" i="2"/>
  <c r="O14" i="2" s="1"/>
  <c r="P14" i="2" s="1"/>
  <c r="Q14" i="2" s="1"/>
  <c r="I14" i="2"/>
  <c r="J14" i="2" s="1"/>
  <c r="H14" i="2"/>
  <c r="G14" i="2"/>
  <c r="R13" i="2"/>
  <c r="N13" i="2"/>
  <c r="M13" i="2"/>
  <c r="L13" i="2"/>
  <c r="K13" i="2"/>
  <c r="I13" i="2"/>
  <c r="J13" i="2" s="1"/>
  <c r="H13" i="2"/>
  <c r="G13" i="2"/>
  <c r="R12" i="2"/>
  <c r="N12" i="2"/>
  <c r="M12" i="2"/>
  <c r="L12" i="2"/>
  <c r="K12" i="2"/>
  <c r="I12" i="2"/>
  <c r="J12" i="2" s="1"/>
  <c r="H12" i="2"/>
  <c r="G12" i="2"/>
  <c r="R11" i="2"/>
  <c r="N11" i="2"/>
  <c r="M11" i="2"/>
  <c r="L11" i="2"/>
  <c r="K11" i="2"/>
  <c r="O11" i="2" s="1"/>
  <c r="P11" i="2" s="1"/>
  <c r="I11" i="2"/>
  <c r="J11" i="2" s="1"/>
  <c r="Q11" i="2" s="1"/>
  <c r="H11" i="2"/>
  <c r="G11" i="2"/>
  <c r="R10" i="2"/>
  <c r="N10" i="2"/>
  <c r="M10" i="2"/>
  <c r="L10" i="2"/>
  <c r="K10" i="2"/>
  <c r="O10" i="2" s="1"/>
  <c r="P10" i="2" s="1"/>
  <c r="G10" i="2"/>
  <c r="H10" i="2" s="1"/>
  <c r="I10" i="2" s="1"/>
  <c r="J10" i="2" s="1"/>
  <c r="Q10" i="2" s="1"/>
  <c r="R9" i="2"/>
  <c r="N9" i="2"/>
  <c r="M9" i="2"/>
  <c r="L9" i="2"/>
  <c r="K9" i="2"/>
  <c r="O9" i="2" s="1"/>
  <c r="P9" i="2" s="1"/>
  <c r="G9" i="2"/>
  <c r="H9" i="2" s="1"/>
  <c r="I9" i="2" s="1"/>
  <c r="J9" i="2" s="1"/>
  <c r="Q9" i="2" s="1"/>
  <c r="R8" i="2"/>
  <c r="N8" i="2"/>
  <c r="M8" i="2"/>
  <c r="L8" i="2"/>
  <c r="K8" i="2"/>
  <c r="O8" i="2" s="1"/>
  <c r="P8" i="2" s="1"/>
  <c r="G8" i="2"/>
  <c r="H8" i="2" s="1"/>
  <c r="I8" i="2" s="1"/>
  <c r="J8" i="2" s="1"/>
  <c r="Q8" i="2" s="1"/>
  <c r="R7" i="2"/>
  <c r="N7" i="2"/>
  <c r="M7" i="2"/>
  <c r="L7" i="2"/>
  <c r="K7" i="2"/>
  <c r="O7" i="2" s="1"/>
  <c r="P7" i="2" s="1"/>
  <c r="G7" i="2"/>
  <c r="H7" i="2" s="1"/>
  <c r="I7" i="2" s="1"/>
  <c r="J7" i="2" s="1"/>
  <c r="Q7" i="2" s="1"/>
  <c r="R6" i="2"/>
  <c r="N6" i="2"/>
  <c r="M6" i="2"/>
  <c r="L6" i="2"/>
  <c r="K6" i="2"/>
  <c r="O6" i="2" s="1"/>
  <c r="P6" i="2" s="1"/>
  <c r="G6" i="2"/>
  <c r="H6" i="2" s="1"/>
  <c r="I6" i="2" s="1"/>
  <c r="J6" i="2" s="1"/>
  <c r="Q6" i="2" s="1"/>
  <c r="R5" i="2"/>
  <c r="N5" i="2"/>
  <c r="M5" i="2"/>
  <c r="L5" i="2"/>
  <c r="K5" i="2"/>
  <c r="O5" i="2" s="1"/>
  <c r="P5" i="2" s="1"/>
  <c r="G5" i="2"/>
  <c r="H5" i="2" s="1"/>
  <c r="I5" i="2" s="1"/>
  <c r="J5" i="2" s="1"/>
  <c r="Q5" i="2" s="1"/>
  <c r="R4" i="2"/>
  <c r="N4" i="2"/>
  <c r="M4" i="2"/>
  <c r="L4" i="2"/>
  <c r="K4" i="2"/>
  <c r="O4" i="2" s="1"/>
  <c r="P4" i="2" s="1"/>
  <c r="G4" i="2"/>
  <c r="H4" i="2" s="1"/>
  <c r="I4" i="2" s="1"/>
  <c r="J4" i="2" s="1"/>
  <c r="Q4" i="2" s="1"/>
  <c r="R3" i="2"/>
  <c r="N3" i="2"/>
  <c r="M3" i="2"/>
  <c r="L3" i="2"/>
  <c r="K3" i="2"/>
  <c r="O3" i="2" s="1"/>
  <c r="P3" i="2" s="1"/>
  <c r="G3" i="2"/>
  <c r="H3" i="2" s="1"/>
  <c r="I3" i="2" s="1"/>
  <c r="J3" i="2" s="1"/>
  <c r="Q3" i="2" s="1"/>
  <c r="R2" i="2"/>
  <c r="N2" i="2"/>
  <c r="M2" i="2"/>
  <c r="O2" i="2" s="1"/>
  <c r="P2" i="2" s="1"/>
  <c r="L2" i="2"/>
  <c r="K2" i="2"/>
  <c r="G2" i="2"/>
  <c r="H2" i="2" s="1"/>
  <c r="I2" i="2" s="1"/>
  <c r="J2" i="2" s="1"/>
  <c r="Q2" i="2" s="1"/>
  <c r="R40" i="1"/>
  <c r="N40" i="1"/>
  <c r="M40" i="1"/>
  <c r="L40" i="1"/>
  <c r="K40" i="1"/>
  <c r="G40" i="1"/>
  <c r="H40" i="1" s="1"/>
  <c r="I40" i="1" s="1"/>
  <c r="J40" i="1" s="1"/>
  <c r="R39" i="1"/>
  <c r="N39" i="1"/>
  <c r="M39" i="1"/>
  <c r="L39" i="1"/>
  <c r="K39" i="1"/>
  <c r="G39" i="1"/>
  <c r="H39" i="1" s="1"/>
  <c r="I39" i="1" s="1"/>
  <c r="J39" i="1" s="1"/>
  <c r="R38" i="1"/>
  <c r="N38" i="1"/>
  <c r="M38" i="1"/>
  <c r="L38" i="1"/>
  <c r="K38" i="1"/>
  <c r="G38" i="1"/>
  <c r="H38" i="1" s="1"/>
  <c r="I38" i="1" s="1"/>
  <c r="J38" i="1" s="1"/>
  <c r="R37" i="1"/>
  <c r="N37" i="1"/>
  <c r="M37" i="1"/>
  <c r="L37" i="1"/>
  <c r="K37" i="1"/>
  <c r="G37" i="1"/>
  <c r="H37" i="1" s="1"/>
  <c r="I37" i="1" s="1"/>
  <c r="J37" i="1" s="1"/>
  <c r="R36" i="1"/>
  <c r="N36" i="1"/>
  <c r="M36" i="1"/>
  <c r="L36" i="1"/>
  <c r="K36" i="1"/>
  <c r="G36" i="1"/>
  <c r="H36" i="1" s="1"/>
  <c r="I36" i="1" s="1"/>
  <c r="J36" i="1" s="1"/>
  <c r="R35" i="1"/>
  <c r="N35" i="1"/>
  <c r="M35" i="1"/>
  <c r="L35" i="1"/>
  <c r="K35" i="1"/>
  <c r="G35" i="1"/>
  <c r="H35" i="1" s="1"/>
  <c r="I35" i="1" s="1"/>
  <c r="J35" i="1" s="1"/>
  <c r="R34" i="1"/>
  <c r="N34" i="1"/>
  <c r="M34" i="1"/>
  <c r="L34" i="1"/>
  <c r="K34" i="1"/>
  <c r="G34" i="1"/>
  <c r="H34" i="1" s="1"/>
  <c r="I34" i="1" s="1"/>
  <c r="J34" i="1" s="1"/>
  <c r="R33" i="1"/>
  <c r="N33" i="1"/>
  <c r="M33" i="1"/>
  <c r="L33" i="1"/>
  <c r="K33" i="1"/>
  <c r="G33" i="1"/>
  <c r="H33" i="1" s="1"/>
  <c r="I33" i="1" s="1"/>
  <c r="J33" i="1" s="1"/>
  <c r="U32" i="1"/>
  <c r="R32" i="1"/>
  <c r="N32" i="1"/>
  <c r="M32" i="1"/>
  <c r="L32" i="1"/>
  <c r="K32" i="1"/>
  <c r="G32" i="1"/>
  <c r="H32" i="1" s="1"/>
  <c r="I32" i="1" s="1"/>
  <c r="J32" i="1" s="1"/>
  <c r="R31" i="1"/>
  <c r="N31" i="1"/>
  <c r="M31" i="1"/>
  <c r="L31" i="1"/>
  <c r="K31" i="1"/>
  <c r="G31" i="1"/>
  <c r="H31" i="1" s="1"/>
  <c r="I31" i="1" s="1"/>
  <c r="J31" i="1" s="1"/>
  <c r="R30" i="1"/>
  <c r="N30" i="1"/>
  <c r="M30" i="1"/>
  <c r="L30" i="1"/>
  <c r="K30" i="1"/>
  <c r="O30" i="1" s="1"/>
  <c r="P30" i="1" s="1"/>
  <c r="G30" i="1"/>
  <c r="H30" i="1" s="1"/>
  <c r="I30" i="1" s="1"/>
  <c r="J30" i="1" s="1"/>
  <c r="R29" i="1"/>
  <c r="N29" i="1"/>
  <c r="M29" i="1"/>
  <c r="L29" i="1"/>
  <c r="K29" i="1"/>
  <c r="H29" i="1"/>
  <c r="I29" i="1" s="1"/>
  <c r="J29" i="1" s="1"/>
  <c r="G29" i="1"/>
  <c r="R28" i="1"/>
  <c r="N28" i="1"/>
  <c r="M28" i="1"/>
  <c r="L28" i="1"/>
  <c r="K28" i="1"/>
  <c r="G28" i="1"/>
  <c r="H28" i="1" s="1"/>
  <c r="I28" i="1" s="1"/>
  <c r="J28" i="1" s="1"/>
  <c r="R27" i="1"/>
  <c r="N27" i="1"/>
  <c r="M27" i="1"/>
  <c r="L27" i="1"/>
  <c r="K27" i="1"/>
  <c r="G27" i="1"/>
  <c r="H27" i="1" s="1"/>
  <c r="I27" i="1" s="1"/>
  <c r="J27" i="1" s="1"/>
  <c r="R26" i="1"/>
  <c r="N26" i="1"/>
  <c r="M26" i="1"/>
  <c r="L26" i="1"/>
  <c r="K26" i="1"/>
  <c r="O26" i="1" s="1"/>
  <c r="P26" i="1" s="1"/>
  <c r="G26" i="1"/>
  <c r="H26" i="1" s="1"/>
  <c r="I26" i="1" s="1"/>
  <c r="J26" i="1" s="1"/>
  <c r="R25" i="1"/>
  <c r="N25" i="1"/>
  <c r="M25" i="1"/>
  <c r="L25" i="1"/>
  <c r="K25" i="1"/>
  <c r="H25" i="1"/>
  <c r="I25" i="1" s="1"/>
  <c r="J25" i="1" s="1"/>
  <c r="G25" i="1"/>
  <c r="R24" i="1"/>
  <c r="N24" i="1"/>
  <c r="M24" i="1"/>
  <c r="L24" i="1"/>
  <c r="K24" i="1"/>
  <c r="G24" i="1"/>
  <c r="H24" i="1" s="1"/>
  <c r="I24" i="1" s="1"/>
  <c r="J24" i="1" s="1"/>
  <c r="R23" i="1"/>
  <c r="N23" i="1"/>
  <c r="M23" i="1"/>
  <c r="L23" i="1"/>
  <c r="K23" i="1"/>
  <c r="G23" i="1"/>
  <c r="H23" i="1" s="1"/>
  <c r="I23" i="1" s="1"/>
  <c r="J23" i="1" s="1"/>
  <c r="R22" i="1"/>
  <c r="N22" i="1"/>
  <c r="M22" i="1"/>
  <c r="L22" i="1"/>
  <c r="K22" i="1"/>
  <c r="O22" i="1" s="1"/>
  <c r="P22" i="1" s="1"/>
  <c r="G22" i="1"/>
  <c r="H22" i="1" s="1"/>
  <c r="I22" i="1" s="1"/>
  <c r="J22" i="1" s="1"/>
  <c r="R21" i="1"/>
  <c r="N21" i="1"/>
  <c r="M21" i="1"/>
  <c r="L21" i="1"/>
  <c r="K21" i="1"/>
  <c r="H21" i="1"/>
  <c r="I21" i="1" s="1"/>
  <c r="J21" i="1" s="1"/>
  <c r="G21" i="1"/>
  <c r="R20" i="1"/>
  <c r="N20" i="1"/>
  <c r="M20" i="1"/>
  <c r="L20" i="1"/>
  <c r="K20" i="1"/>
  <c r="G20" i="1"/>
  <c r="H20" i="1" s="1"/>
  <c r="I20" i="1" s="1"/>
  <c r="J20" i="1" s="1"/>
  <c r="R19" i="1"/>
  <c r="N19" i="1"/>
  <c r="M19" i="1"/>
  <c r="L19" i="1"/>
  <c r="K19" i="1"/>
  <c r="G19" i="1"/>
  <c r="H19" i="1" s="1"/>
  <c r="I19" i="1" s="1"/>
  <c r="J19" i="1" s="1"/>
  <c r="R18" i="1"/>
  <c r="N18" i="1"/>
  <c r="M18" i="1"/>
  <c r="L18" i="1"/>
  <c r="K18" i="1"/>
  <c r="O18" i="1" s="1"/>
  <c r="P18" i="1" s="1"/>
  <c r="G18" i="1"/>
  <c r="H18" i="1" s="1"/>
  <c r="I18" i="1" s="1"/>
  <c r="J18" i="1" s="1"/>
  <c r="R17" i="1"/>
  <c r="N17" i="1"/>
  <c r="M17" i="1"/>
  <c r="L17" i="1"/>
  <c r="K17" i="1"/>
  <c r="H17" i="1"/>
  <c r="I17" i="1" s="1"/>
  <c r="J17" i="1" s="1"/>
  <c r="G17" i="1"/>
  <c r="R16" i="1"/>
  <c r="N16" i="1"/>
  <c r="M16" i="1"/>
  <c r="L16" i="1"/>
  <c r="K16" i="1"/>
  <c r="G16" i="1"/>
  <c r="H16" i="1" s="1"/>
  <c r="I16" i="1" s="1"/>
  <c r="J16" i="1" s="1"/>
  <c r="R15" i="1"/>
  <c r="N15" i="1"/>
  <c r="M15" i="1"/>
  <c r="L15" i="1"/>
  <c r="K15" i="1"/>
  <c r="G15" i="1"/>
  <c r="H15" i="1" s="1"/>
  <c r="I15" i="1" s="1"/>
  <c r="J15" i="1" s="1"/>
  <c r="U14" i="1"/>
  <c r="R14" i="1"/>
  <c r="N14" i="1"/>
  <c r="M14" i="1"/>
  <c r="L14" i="1"/>
  <c r="K14" i="1"/>
  <c r="G14" i="1"/>
  <c r="H14" i="1" s="1"/>
  <c r="I14" i="1" s="1"/>
  <c r="J14" i="1" s="1"/>
  <c r="R13" i="1"/>
  <c r="N13" i="1"/>
  <c r="M13" i="1"/>
  <c r="L13" i="1"/>
  <c r="K13" i="1"/>
  <c r="G13" i="1"/>
  <c r="H13" i="1" s="1"/>
  <c r="I13" i="1" s="1"/>
  <c r="J13" i="1" s="1"/>
  <c r="R12" i="1"/>
  <c r="N12" i="1"/>
  <c r="M12" i="1"/>
  <c r="L12" i="1"/>
  <c r="K12" i="1"/>
  <c r="G12" i="1"/>
  <c r="H12" i="1" s="1"/>
  <c r="I12" i="1" s="1"/>
  <c r="J12" i="1" s="1"/>
  <c r="R11" i="1"/>
  <c r="N11" i="1"/>
  <c r="M11" i="1"/>
  <c r="L11" i="1"/>
  <c r="K11" i="1"/>
  <c r="G11" i="1"/>
  <c r="H11" i="1" s="1"/>
  <c r="I11" i="1" s="1"/>
  <c r="J11" i="1" s="1"/>
  <c r="R10" i="1"/>
  <c r="N10" i="1"/>
  <c r="M10" i="1"/>
  <c r="L10" i="1"/>
  <c r="K10" i="1"/>
  <c r="G10" i="1"/>
  <c r="H10" i="1" s="1"/>
  <c r="I10" i="1" s="1"/>
  <c r="J10" i="1" s="1"/>
  <c r="R9" i="1"/>
  <c r="N9" i="1"/>
  <c r="M9" i="1"/>
  <c r="L9" i="1"/>
  <c r="K9" i="1"/>
  <c r="G9" i="1"/>
  <c r="H9" i="1" s="1"/>
  <c r="I9" i="1" s="1"/>
  <c r="J9" i="1" s="1"/>
  <c r="R8" i="1"/>
  <c r="N8" i="1"/>
  <c r="M8" i="1"/>
  <c r="L8" i="1"/>
  <c r="K8" i="1"/>
  <c r="G8" i="1"/>
  <c r="H8" i="1" s="1"/>
  <c r="I8" i="1" s="1"/>
  <c r="J8" i="1" s="1"/>
  <c r="R7" i="1"/>
  <c r="N7" i="1"/>
  <c r="M7" i="1"/>
  <c r="L7" i="1"/>
  <c r="K7" i="1"/>
  <c r="G7" i="1"/>
  <c r="H7" i="1" s="1"/>
  <c r="I7" i="1" s="1"/>
  <c r="J7" i="1" s="1"/>
  <c r="R6" i="1"/>
  <c r="N6" i="1"/>
  <c r="M6" i="1"/>
  <c r="L6" i="1"/>
  <c r="K6" i="1"/>
  <c r="G6" i="1"/>
  <c r="H6" i="1" s="1"/>
  <c r="I6" i="1" s="1"/>
  <c r="J6" i="1" s="1"/>
  <c r="R5" i="1"/>
  <c r="N5" i="1"/>
  <c r="M5" i="1"/>
  <c r="L5" i="1"/>
  <c r="K5" i="1"/>
  <c r="G5" i="1"/>
  <c r="H5" i="1" s="1"/>
  <c r="I5" i="1" s="1"/>
  <c r="J5" i="1" s="1"/>
  <c r="R4" i="1"/>
  <c r="N4" i="1"/>
  <c r="M4" i="1"/>
  <c r="L4" i="1"/>
  <c r="K4" i="1"/>
  <c r="G4" i="1"/>
  <c r="H4" i="1" s="1"/>
  <c r="I4" i="1" s="1"/>
  <c r="J4" i="1" s="1"/>
  <c r="R3" i="1"/>
  <c r="N3" i="1"/>
  <c r="M3" i="1"/>
  <c r="L3" i="1"/>
  <c r="K3" i="1"/>
  <c r="G3" i="1"/>
  <c r="H3" i="1" s="1"/>
  <c r="I3" i="1" s="1"/>
  <c r="J3" i="1" s="1"/>
  <c r="U2" i="1"/>
  <c r="R2" i="1"/>
  <c r="N2" i="1"/>
  <c r="M2" i="1"/>
  <c r="L2" i="1"/>
  <c r="K2" i="1"/>
  <c r="G2" i="1"/>
  <c r="H2" i="1" s="1"/>
  <c r="I2" i="1" s="1"/>
  <c r="J2" i="1" s="1"/>
  <c r="Q32" i="1" l="1"/>
  <c r="Q33" i="1"/>
  <c r="O17" i="1"/>
  <c r="P17" i="1" s="1"/>
  <c r="O21" i="1"/>
  <c r="P21" i="1" s="1"/>
  <c r="Q21" i="1" s="1"/>
  <c r="O25" i="1"/>
  <c r="P25" i="1" s="1"/>
  <c r="O29" i="1"/>
  <c r="P29" i="1" s="1"/>
  <c r="Q29" i="1" s="1"/>
  <c r="O33" i="1"/>
  <c r="P33" i="1" s="1"/>
  <c r="O35" i="1"/>
  <c r="P35" i="1" s="1"/>
  <c r="O37" i="1"/>
  <c r="P37" i="1" s="1"/>
  <c r="O39" i="1"/>
  <c r="P39" i="1" s="1"/>
  <c r="Q17" i="1"/>
  <c r="Q35" i="1"/>
  <c r="Q37" i="1"/>
  <c r="Q2" i="1"/>
  <c r="O2" i="1"/>
  <c r="P2" i="1" s="1"/>
  <c r="O16" i="1"/>
  <c r="P16" i="1" s="1"/>
  <c r="Q16" i="1" s="1"/>
  <c r="O20" i="1"/>
  <c r="P20" i="1" s="1"/>
  <c r="Q20" i="1" s="1"/>
  <c r="O24" i="1"/>
  <c r="P24" i="1" s="1"/>
  <c r="Q24" i="1" s="1"/>
  <c r="O28" i="1"/>
  <c r="P28" i="1" s="1"/>
  <c r="Q28" i="1" s="1"/>
  <c r="O32" i="1"/>
  <c r="P32" i="1" s="1"/>
  <c r="Q36" i="1"/>
  <c r="Q25" i="1"/>
  <c r="Q39" i="1"/>
  <c r="O3" i="1"/>
  <c r="P3" i="1" s="1"/>
  <c r="O4" i="1"/>
  <c r="P4" i="1" s="1"/>
  <c r="O5" i="1"/>
  <c r="P5" i="1" s="1"/>
  <c r="O6" i="1"/>
  <c r="P6" i="1" s="1"/>
  <c r="Q6" i="1" s="1"/>
  <c r="O7" i="1"/>
  <c r="P7" i="1" s="1"/>
  <c r="O8" i="1"/>
  <c r="P8" i="1" s="1"/>
  <c r="O9" i="1"/>
  <c r="P9" i="1" s="1"/>
  <c r="O10" i="1"/>
  <c r="P10" i="1" s="1"/>
  <c r="Q10" i="1" s="1"/>
  <c r="O11" i="1"/>
  <c r="P11" i="1" s="1"/>
  <c r="O12" i="1"/>
  <c r="P12" i="1" s="1"/>
  <c r="O13" i="1"/>
  <c r="P13" i="1" s="1"/>
  <c r="O14" i="1"/>
  <c r="P14" i="1" s="1"/>
  <c r="Q14" i="1" s="1"/>
  <c r="O15" i="1"/>
  <c r="P15" i="1" s="1"/>
  <c r="Q15" i="1" s="1"/>
  <c r="O19" i="1"/>
  <c r="P19" i="1" s="1"/>
  <c r="Q19" i="1" s="1"/>
  <c r="O23" i="1"/>
  <c r="P23" i="1" s="1"/>
  <c r="Q23" i="1" s="1"/>
  <c r="O27" i="1"/>
  <c r="P27" i="1" s="1"/>
  <c r="Q27" i="1" s="1"/>
  <c r="O31" i="1"/>
  <c r="P31" i="1" s="1"/>
  <c r="Q31" i="1" s="1"/>
  <c r="O34" i="1"/>
  <c r="P34" i="1" s="1"/>
  <c r="Q34" i="1" s="1"/>
  <c r="O36" i="1"/>
  <c r="P36" i="1" s="1"/>
  <c r="O38" i="1"/>
  <c r="P38" i="1" s="1"/>
  <c r="Q38" i="1" s="1"/>
  <c r="O40" i="1"/>
  <c r="P40" i="1" s="1"/>
  <c r="Q40" i="1" s="1"/>
  <c r="Q15" i="2"/>
  <c r="Q17" i="2"/>
  <c r="Q19" i="2"/>
  <c r="Q21" i="2"/>
  <c r="Q23" i="2"/>
  <c r="Q25" i="2"/>
  <c r="Q27" i="2"/>
  <c r="Q29" i="2"/>
  <c r="Q30" i="2"/>
  <c r="Q16" i="2"/>
  <c r="Q18" i="2"/>
  <c r="Q20" i="2"/>
  <c r="Q22" i="2"/>
  <c r="Q24" i="2"/>
  <c r="Q26" i="2"/>
  <c r="Q28" i="2"/>
  <c r="O12" i="2"/>
  <c r="P12" i="2" s="1"/>
  <c r="Q12" i="2" s="1"/>
  <c r="O13" i="2"/>
  <c r="P13" i="2" s="1"/>
  <c r="Q13" i="2" s="1"/>
  <c r="Q32" i="2"/>
  <c r="Q34" i="2"/>
  <c r="Q36" i="2"/>
  <c r="Q38" i="2"/>
  <c r="Q40" i="2"/>
  <c r="Q42" i="2"/>
  <c r="Q3" i="1"/>
  <c r="Q4" i="1"/>
  <c r="Q5" i="1"/>
  <c r="Q7" i="1"/>
  <c r="Q8" i="1"/>
  <c r="Q9" i="1"/>
  <c r="Q11" i="1"/>
  <c r="Q12" i="1"/>
  <c r="Q13" i="1"/>
  <c r="Q18" i="1"/>
  <c r="Q22" i="1"/>
  <c r="Q26" i="1"/>
  <c r="Q30" i="1"/>
</calcChain>
</file>

<file path=xl/sharedStrings.xml><?xml version="1.0" encoding="utf-8"?>
<sst xmlns="http://schemas.openxmlformats.org/spreadsheetml/2006/main" count="123" uniqueCount="54">
  <si>
    <t>HT1080-2质心</t>
  </si>
  <si>
    <t>Xg</t>
    <phoneticPr fontId="1" type="noConversion"/>
  </si>
  <si>
    <t>Yg</t>
    <phoneticPr fontId="1" type="noConversion"/>
  </si>
  <si>
    <t>Xn</t>
    <phoneticPr fontId="1" type="noConversion"/>
  </si>
  <si>
    <t>Yn</t>
    <phoneticPr fontId="1" type="noConversion"/>
  </si>
  <si>
    <r>
      <t>Tan</t>
    </r>
    <r>
      <rPr>
        <sz val="11"/>
        <color theme="1"/>
        <rFont val="Symbol"/>
        <family val="1"/>
        <charset val="2"/>
      </rPr>
      <t>b</t>
    </r>
    <phoneticPr fontId="1" type="noConversion"/>
  </si>
  <si>
    <r>
      <t>arcTan</t>
    </r>
    <r>
      <rPr>
        <sz val="11"/>
        <color theme="1"/>
        <rFont val="Symbol"/>
        <family val="1"/>
        <charset val="2"/>
      </rPr>
      <t>b</t>
    </r>
    <phoneticPr fontId="1" type="noConversion"/>
  </si>
  <si>
    <r>
      <rPr>
        <b/>
        <sz val="11"/>
        <color theme="1"/>
        <rFont val="Symbol"/>
        <family val="1"/>
        <charset val="2"/>
      </rPr>
      <t>b</t>
    </r>
    <r>
      <rPr>
        <b/>
        <sz val="15.95"/>
        <color theme="1"/>
        <rFont val="Times New Roman"/>
        <family val="1"/>
      </rPr>
      <t>-</t>
    </r>
    <r>
      <rPr>
        <b/>
        <sz val="11"/>
        <color theme="1"/>
        <rFont val="Times New Roman"/>
        <family val="1"/>
      </rPr>
      <t>degrees</t>
    </r>
    <phoneticPr fontId="1" type="noConversion"/>
  </si>
  <si>
    <r>
      <t>|</t>
    </r>
    <r>
      <rPr>
        <b/>
        <sz val="11"/>
        <color theme="1"/>
        <rFont val="Symbol"/>
        <family val="1"/>
        <charset val="2"/>
      </rPr>
      <t>b</t>
    </r>
    <r>
      <rPr>
        <b/>
        <sz val="15.95"/>
        <color theme="1"/>
        <rFont val="Times New Roman"/>
        <family val="1"/>
      </rPr>
      <t>-</t>
    </r>
    <r>
      <rPr>
        <b/>
        <sz val="11"/>
        <color theme="1"/>
        <rFont val="Times New Roman"/>
        <family val="1"/>
      </rPr>
      <t>degrees|</t>
    </r>
    <phoneticPr fontId="1" type="noConversion"/>
  </si>
  <si>
    <t>象限1</t>
    <phoneticPr fontId="1" type="noConversion"/>
  </si>
  <si>
    <t>象限3</t>
    <phoneticPr fontId="1" type="noConversion"/>
  </si>
  <si>
    <t>象限2</t>
    <phoneticPr fontId="1" type="noConversion"/>
  </si>
  <si>
    <t>象限4</t>
    <phoneticPr fontId="1" type="noConversion"/>
  </si>
  <si>
    <t>象限求和</t>
    <phoneticPr fontId="1" type="noConversion"/>
  </si>
  <si>
    <t>加90度</t>
    <phoneticPr fontId="1" type="noConversion"/>
  </si>
  <si>
    <t>360角度</t>
    <phoneticPr fontId="1" type="noConversion"/>
  </si>
  <si>
    <t>Distance</t>
    <phoneticPr fontId="1" type="noConversion"/>
  </si>
  <si>
    <t>1、4象限的个数</t>
    <phoneticPr fontId="1" type="noConversion"/>
  </si>
  <si>
    <t>总个数</t>
    <phoneticPr fontId="1" type="noConversion"/>
  </si>
  <si>
    <t>比例</t>
    <phoneticPr fontId="1" type="noConversion"/>
  </si>
  <si>
    <t>划痕HT1080-2H-22hao.czi:c:2/4 - 划痕HT1080-2H-22hao.czi #1</t>
  </si>
  <si>
    <t>划痕HT1080-2H-16.czi:c:1/4 - 划痕HT1080-2H-16.czi #1</t>
  </si>
  <si>
    <t>划痕HT1080-2H-05hao.czi:c:2/4 - 划痕HT1080-2H-05hao.czi #1</t>
  </si>
  <si>
    <t>划痕HT1080-2H-26用.czi:c:2/4 - 划痕HT1080-2H-26用.czi #1</t>
  </si>
  <si>
    <t>划痕HT1080-2H-36用.czi:c:2/4 - 划痕HT1080-2H-36用.czi #1</t>
  </si>
  <si>
    <t>划痕HT1080-2H-39用.czi:c:2/4 - 划痕HT1080-2H-39用.czi #1</t>
  </si>
  <si>
    <t>划痕HT1080-2H-43用.czi:c:2/4 - 划痕HT1080-2H-43用.czi #1</t>
  </si>
  <si>
    <t>MARK2KO-质心坐标</t>
  </si>
  <si>
    <t>Xg</t>
  </si>
  <si>
    <t>Yg</t>
  </si>
  <si>
    <t>Xn</t>
    <phoneticPr fontId="1" type="noConversion"/>
  </si>
  <si>
    <t>Yn</t>
    <phoneticPr fontId="1" type="noConversion"/>
  </si>
  <si>
    <r>
      <t>Tan</t>
    </r>
    <r>
      <rPr>
        <sz val="11"/>
        <color theme="1"/>
        <rFont val="Symbol"/>
        <family val="1"/>
        <charset val="2"/>
      </rPr>
      <t>b</t>
    </r>
    <phoneticPr fontId="1" type="noConversion"/>
  </si>
  <si>
    <r>
      <t>arcTan</t>
    </r>
    <r>
      <rPr>
        <sz val="11"/>
        <color theme="1"/>
        <rFont val="Symbol"/>
        <family val="1"/>
        <charset val="2"/>
      </rPr>
      <t>b</t>
    </r>
    <phoneticPr fontId="1" type="noConversion"/>
  </si>
  <si>
    <r>
      <rPr>
        <b/>
        <sz val="11"/>
        <color theme="1"/>
        <rFont val="Symbol"/>
        <family val="1"/>
        <charset val="2"/>
      </rPr>
      <t>b</t>
    </r>
    <r>
      <rPr>
        <b/>
        <sz val="15.95"/>
        <color theme="1"/>
        <rFont val="Times New Roman"/>
        <family val="1"/>
      </rPr>
      <t>-</t>
    </r>
    <r>
      <rPr>
        <b/>
        <sz val="11"/>
        <color theme="1"/>
        <rFont val="Times New Roman"/>
        <family val="1"/>
      </rPr>
      <t>degrees</t>
    </r>
    <phoneticPr fontId="1" type="noConversion"/>
  </si>
  <si>
    <r>
      <t>|</t>
    </r>
    <r>
      <rPr>
        <b/>
        <sz val="11"/>
        <color theme="1"/>
        <rFont val="Symbol"/>
        <family val="1"/>
        <charset val="2"/>
      </rPr>
      <t>b</t>
    </r>
    <r>
      <rPr>
        <b/>
        <sz val="15.95"/>
        <color theme="1"/>
        <rFont val="Times New Roman"/>
        <family val="1"/>
      </rPr>
      <t>-</t>
    </r>
    <r>
      <rPr>
        <b/>
        <sz val="11"/>
        <color theme="1"/>
        <rFont val="Times New Roman"/>
        <family val="1"/>
      </rPr>
      <t>degrees|</t>
    </r>
    <phoneticPr fontId="1" type="noConversion"/>
  </si>
  <si>
    <t>象限1</t>
    <phoneticPr fontId="1" type="noConversion"/>
  </si>
  <si>
    <t>象限2</t>
    <phoneticPr fontId="1" type="noConversion"/>
  </si>
  <si>
    <t>象限4</t>
    <phoneticPr fontId="1" type="noConversion"/>
  </si>
  <si>
    <t>象限求和</t>
    <phoneticPr fontId="1" type="noConversion"/>
  </si>
  <si>
    <t>加90度</t>
    <phoneticPr fontId="1" type="noConversion"/>
  </si>
  <si>
    <t>360角度</t>
    <phoneticPr fontId="1" type="noConversion"/>
  </si>
  <si>
    <t>1、4象限的个数</t>
    <phoneticPr fontId="1" type="noConversion"/>
  </si>
  <si>
    <t>划痕mark2KOHT1080-2H-14hao.czi:c:2/4 - 划痕mark2KOHT1080-2H-14hao.czi #1</t>
  </si>
  <si>
    <t>划痕mark2KOHT1080-2H-18haohaohao.czi:c:2/4 - 划痕mark2KOHT1080-2H-18haohaohao.czi #1</t>
  </si>
  <si>
    <t>划痕mark2KOHT1080-2H-21haohaohao.czi:c:2/4 - 划痕mark2KOHT1080-2H-21haohaohao.czi #1</t>
  </si>
  <si>
    <t>划痕mark2KOHT1080-2H-22hao.czi:c:2/4 - 划痕mark2KOHT1080-2H-22hao.czi #1</t>
  </si>
  <si>
    <t>划痕mark2KOHT1080-2H-23hao.czi:c:2/4 - 划痕mark2KOHT1080-2H-23hao.czi #1</t>
  </si>
  <si>
    <t>划痕mark2KOHT1080-2H-27hao.czi:c:2/4 - 划痕mark2KOHT1080-2H-27hao.czi #1</t>
  </si>
  <si>
    <t>划痕mark2KOHT1080-2H-29hao.czi:c:2/4 - 划痕mark2KOHT1080-2H-29hao.czi #1</t>
  </si>
  <si>
    <t>划痕mark2KOHT1080-2H-30hao.czi:c:2/4 - 划痕mark2KOHT1080-2H-30hao.czi #1</t>
  </si>
  <si>
    <t>划痕mark2KOHT1080-2H-33反.czi:c:2/4 - 划痕mark2KOHT1080-2H-33反.czi #1</t>
  </si>
  <si>
    <t>划痕mark2KOHT1080-2H-36haohaohao用.czi:c:2/4 - 划痕mark2KOHT1080-2H-36haohaohao用.czi #1</t>
  </si>
  <si>
    <t>划痕mark2KOHT1080-2H-37yomhyomhhaohaohaohao.czi:c:2/4 - 划痕mark2KOHT1080-2H-37yomhyomhhaohaohaohao.czi 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</si>
</sst>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b/>
      <sz val="11"/>
      <color theme="1"/>
      <name val="Times New Roman"/>
      <family val="1"/>
    </font>
    <font>
      <b/>
      <sz val="11"/>
      <color theme="1"/>
      <name val="Symbol"/>
      <family val="1"/>
      <charset val="2"/>
    </font>
    <font>
      <b/>
      <sz val="15.95"/>
      <color theme="1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76" fontId="4" fillId="0" borderId="0" xfId="0" applyNumberFormat="1" applyFont="1"/>
    <xf numFmtId="0" fontId="0" fillId="2" borderId="0" xfId="0" applyFill="1"/>
    <xf numFmtId="176" fontId="0" fillId="2" borderId="0" xfId="0" applyNumberFormat="1" applyFill="1"/>
    <xf numFmtId="0" fontId="0" fillId="3" borderId="0" xfId="0" applyFill="1"/>
    <xf numFmtId="176" fontId="7" fillId="3" borderId="0" xfId="0" applyNumberFormat="1" applyFont="1" applyFill="1"/>
    <xf numFmtId="176" fontId="8" fillId="3" borderId="0" xfId="0" applyNumberFormat="1" applyFont="1" applyFill="1"/>
    <xf numFmtId="176" fontId="0" fillId="3" borderId="0" xfId="0" applyNumberFormat="1" applyFill="1"/>
    <xf numFmtId="10" fontId="0" fillId="3" borderId="0" xfId="0" applyNumberFormat="1" applyFill="1"/>
    <xf numFmtId="0" fontId="0" fillId="4" borderId="0" xfId="0" applyFill="1"/>
    <xf numFmtId="176" fontId="7" fillId="4" borderId="0" xfId="0" applyNumberFormat="1" applyFont="1" applyFill="1"/>
    <xf numFmtId="176" fontId="8" fillId="4" borderId="0" xfId="0" applyNumberFormat="1" applyFont="1" applyFill="1"/>
    <xf numFmtId="176" fontId="0" fillId="4" borderId="0" xfId="0" applyNumberFormat="1" applyFill="1"/>
    <xf numFmtId="10" fontId="0" fillId="4" borderId="0" xfId="0" applyNumberFormat="1" applyFill="1"/>
    <xf numFmtId="0" fontId="0" fillId="5" borderId="0" xfId="0" applyFill="1"/>
    <xf numFmtId="176" fontId="7" fillId="5" borderId="0" xfId="0" applyNumberFormat="1" applyFont="1" applyFill="1"/>
    <xf numFmtId="176" fontId="8" fillId="5" borderId="0" xfId="0" applyNumberFormat="1" applyFont="1" applyFill="1"/>
    <xf numFmtId="176" fontId="0" fillId="5" borderId="0" xfId="0" applyNumberFormat="1" applyFill="1"/>
    <xf numFmtId="10" fontId="0" fillId="5" borderId="0" xfId="0" applyNumberFormat="1" applyFill="1"/>
    <xf numFmtId="0" fontId="0" fillId="6" borderId="0" xfId="0" applyFill="1"/>
    <xf numFmtId="176" fontId="7" fillId="6" borderId="0" xfId="0" applyNumberFormat="1" applyFont="1" applyFill="1"/>
    <xf numFmtId="176" fontId="8" fillId="6" borderId="0" xfId="0" applyNumberFormat="1" applyFont="1" applyFill="1"/>
    <xf numFmtId="176" fontId="0" fillId="6" borderId="0" xfId="0" applyNumberFormat="1" applyFill="1"/>
    <xf numFmtId="9" fontId="0" fillId="6" borderId="0" xfId="0" applyNumberFormat="1" applyFill="1"/>
    <xf numFmtId="0" fontId="0" fillId="7" borderId="0" xfId="0" applyFill="1"/>
    <xf numFmtId="176" fontId="7" fillId="7" borderId="0" xfId="0" applyNumberFormat="1" applyFont="1" applyFill="1"/>
    <xf numFmtId="176" fontId="8" fillId="7" borderId="0" xfId="0" applyNumberFormat="1" applyFont="1" applyFill="1"/>
    <xf numFmtId="176" fontId="0" fillId="7" borderId="0" xfId="0" applyNumberFormat="1" applyFill="1"/>
    <xf numFmtId="10" fontId="0" fillId="7" borderId="0" xfId="0" applyNumberFormat="1" applyFill="1"/>
    <xf numFmtId="9" fontId="0" fillId="3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opLeftCell="P10" workbookViewId="0">
      <selection activeCell="Y14" sqref="Y14"/>
    </sheetView>
  </sheetViews>
  <sheetFormatPr defaultRowHeight="13.8" x14ac:dyDescent="0.25"/>
  <cols>
    <col min="1" max="1" width="8.88671875" customWidth="1"/>
    <col min="2" max="2" width="56.21875" customWidth="1"/>
  </cols>
  <sheetData>
    <row r="1" spans="1:22" ht="20.399999999999999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s="1" t="s">
        <v>5</v>
      </c>
      <c r="H1" s="1" t="s">
        <v>6</v>
      </c>
      <c r="I1" s="2" t="s">
        <v>7</v>
      </c>
      <c r="J1" s="2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s="3" t="s">
        <v>15</v>
      </c>
      <c r="R1" s="4" t="s">
        <v>16</v>
      </c>
      <c r="S1" t="s">
        <v>17</v>
      </c>
      <c r="T1" t="s">
        <v>18</v>
      </c>
      <c r="U1" t="s">
        <v>19</v>
      </c>
    </row>
    <row r="2" spans="1:22" s="5" customFormat="1" x14ac:dyDescent="0.25">
      <c r="A2" s="5">
        <v>1</v>
      </c>
      <c r="B2" s="5" t="s">
        <v>20</v>
      </c>
      <c r="C2" s="5">
        <v>4.6470000000000002</v>
      </c>
      <c r="D2" s="5">
        <v>106.342</v>
      </c>
      <c r="E2" s="5">
        <v>13.958</v>
      </c>
      <c r="F2" s="5">
        <v>102.333</v>
      </c>
      <c r="G2" s="5">
        <f>ABS(C2-E2)/(D2-F2)</f>
        <v>2.3225243202793711</v>
      </c>
      <c r="H2" s="5">
        <f>ATAN(G2)</f>
        <v>1.1642206915235569</v>
      </c>
      <c r="I2" s="6">
        <f>DEGREES(H2)</f>
        <v>66.704932046101945</v>
      </c>
      <c r="J2" s="7">
        <f>ABS(I2)</f>
        <v>66.704932046101945</v>
      </c>
      <c r="K2" s="5">
        <f>IF(AND($C2&gt;=$E2,$D2&gt;=$F2),1,0)</f>
        <v>0</v>
      </c>
      <c r="L2" s="5">
        <f>IF(AND($C2&lt;$E2,$D2&lt;$F2),3,0)</f>
        <v>0</v>
      </c>
      <c r="M2" s="5">
        <f>IF(AND($C2&gt;=$E2,$D2&lt;$F2),2,0)</f>
        <v>0</v>
      </c>
      <c r="N2" s="5">
        <f>IF(AND($C2&lt;$E2,$D2&gt;=$F2),4,0)</f>
        <v>4</v>
      </c>
      <c r="O2" s="5">
        <f>SUM(K2:N2)</f>
        <v>4</v>
      </c>
      <c r="P2" s="5">
        <f>IF(O2=1,0,IF(O2=2,90,IF(O2=3,180,IF(O2=4,270))))</f>
        <v>270</v>
      </c>
      <c r="Q2" s="8">
        <f>J2+P2</f>
        <v>336.70493204610193</v>
      </c>
      <c r="R2" s="8">
        <f>POWER((POWER((C2-E2),2)+POWER((D2-F2),2)),1/2)</f>
        <v>10.137396214018667</v>
      </c>
      <c r="S2" s="5">
        <v>11</v>
      </c>
      <c r="T2" s="5">
        <v>12</v>
      </c>
      <c r="U2" s="5">
        <f>11/12</f>
        <v>0.91666666666666663</v>
      </c>
      <c r="V2" s="9">
        <v>0.91200000000000003</v>
      </c>
    </row>
    <row r="3" spans="1:22" s="5" customFormat="1" x14ac:dyDescent="0.25">
      <c r="A3" s="5">
        <v>2</v>
      </c>
      <c r="B3" s="5" t="s">
        <v>20</v>
      </c>
      <c r="C3" s="5">
        <v>55.578000000000003</v>
      </c>
      <c r="D3" s="5">
        <v>76.366</v>
      </c>
      <c r="E3" s="5">
        <v>59.298999999999999</v>
      </c>
      <c r="F3" s="5">
        <v>70.792000000000002</v>
      </c>
      <c r="G3" s="5">
        <f t="shared" ref="G3:G36" si="0">ABS(C3-E3)/(D3-F3)</f>
        <v>0.66756368855400028</v>
      </c>
      <c r="H3" s="5">
        <f t="shared" ref="H3:H36" si="1">ATAN(G3)</f>
        <v>0.58862336162045659</v>
      </c>
      <c r="I3" s="6">
        <f t="shared" ref="I3:I36" si="2">DEGREES(H3)</f>
        <v>33.725634343655003</v>
      </c>
      <c r="J3" s="7">
        <f t="shared" ref="J3:J36" si="3">ABS(I3)</f>
        <v>33.725634343655003</v>
      </c>
      <c r="K3" s="5">
        <f t="shared" ref="K3:K36" si="4">IF(AND($C3&gt;=$E3,$D3&gt;=$F3),1,0)</f>
        <v>0</v>
      </c>
      <c r="L3" s="5">
        <f t="shared" ref="L3:L36" si="5">IF(AND($C3&lt;$E3,$D3&lt;$F3),3,0)</f>
        <v>0</v>
      </c>
      <c r="M3" s="5">
        <f t="shared" ref="M3:M36" si="6">IF(AND($C3&gt;=$E3,$D3&lt;$F3),2,0)</f>
        <v>0</v>
      </c>
      <c r="N3" s="5">
        <f t="shared" ref="N3:N36" si="7">IF(AND($C3&lt;$E3,$D3&gt;=$F3),4,0)</f>
        <v>4</v>
      </c>
      <c r="O3" s="5">
        <f t="shared" ref="O3:O36" si="8">SUM(K3:N3)</f>
        <v>4</v>
      </c>
      <c r="P3" s="5">
        <f t="shared" ref="P3:P36" si="9">IF(O3=1,0,IF(O3=2,90,IF(O3=3,180,IF(O3=4,270))))</f>
        <v>270</v>
      </c>
      <c r="Q3" s="8">
        <f t="shared" ref="Q3:Q36" si="10">J3+P3</f>
        <v>303.72563434365497</v>
      </c>
      <c r="R3" s="8">
        <f t="shared" ref="R3:R36" si="11">POWER((POWER((C3-E3),2)+POWER((D3-F3),2)),1/2)</f>
        <v>6.7018890620480995</v>
      </c>
    </row>
    <row r="4" spans="1:22" s="5" customFormat="1" x14ac:dyDescent="0.25">
      <c r="A4" s="5">
        <v>3</v>
      </c>
      <c r="B4" s="5" t="s">
        <v>20</v>
      </c>
      <c r="C4" s="5">
        <v>96.331000000000003</v>
      </c>
      <c r="D4" s="5">
        <v>80.646000000000001</v>
      </c>
      <c r="E4" s="5">
        <v>88.629000000000005</v>
      </c>
      <c r="F4" s="5">
        <v>80.144999999999996</v>
      </c>
      <c r="G4" s="5">
        <f t="shared" si="0"/>
        <v>15.373253493013822</v>
      </c>
      <c r="H4" s="5">
        <f t="shared" si="1"/>
        <v>1.505839799892813</v>
      </c>
      <c r="I4" s="6">
        <f t="shared" si="2"/>
        <v>86.278265156682622</v>
      </c>
      <c r="J4" s="7">
        <f t="shared" si="3"/>
        <v>86.278265156682622</v>
      </c>
      <c r="K4" s="5">
        <f t="shared" si="4"/>
        <v>1</v>
      </c>
      <c r="L4" s="5">
        <f t="shared" si="5"/>
        <v>0</v>
      </c>
      <c r="M4" s="5">
        <f t="shared" si="6"/>
        <v>0</v>
      </c>
      <c r="N4" s="5">
        <f t="shared" si="7"/>
        <v>0</v>
      </c>
      <c r="O4" s="5">
        <f t="shared" si="8"/>
        <v>1</v>
      </c>
      <c r="P4" s="5">
        <f t="shared" si="9"/>
        <v>0</v>
      </c>
      <c r="Q4" s="8">
        <f t="shared" si="10"/>
        <v>86.278265156682622</v>
      </c>
      <c r="R4" s="8">
        <f t="shared" si="11"/>
        <v>7.7182773337060118</v>
      </c>
    </row>
    <row r="5" spans="1:22" s="5" customFormat="1" x14ac:dyDescent="0.25">
      <c r="A5" s="5">
        <v>4</v>
      </c>
      <c r="B5" s="5" t="s">
        <v>20</v>
      </c>
      <c r="C5" s="5">
        <v>126.26300000000001</v>
      </c>
      <c r="D5" s="5">
        <v>78.652000000000001</v>
      </c>
      <c r="E5" s="5">
        <v>123.72799999999999</v>
      </c>
      <c r="F5" s="5">
        <v>73.718000000000004</v>
      </c>
      <c r="G5" s="5">
        <f t="shared" si="0"/>
        <v>0.51378192136198053</v>
      </c>
      <c r="H5" s="5">
        <f t="shared" si="1"/>
        <v>0.47461225866801743</v>
      </c>
      <c r="I5" s="6">
        <f t="shared" si="2"/>
        <v>27.193279326848721</v>
      </c>
      <c r="J5" s="7">
        <f t="shared" si="3"/>
        <v>27.193279326848721</v>
      </c>
      <c r="K5" s="5">
        <f t="shared" si="4"/>
        <v>1</v>
      </c>
      <c r="L5" s="5">
        <f t="shared" si="5"/>
        <v>0</v>
      </c>
      <c r="M5" s="5">
        <f t="shared" si="6"/>
        <v>0</v>
      </c>
      <c r="N5" s="5">
        <f t="shared" si="7"/>
        <v>0</v>
      </c>
      <c r="O5" s="5">
        <f t="shared" si="8"/>
        <v>1</v>
      </c>
      <c r="P5" s="5">
        <f t="shared" si="9"/>
        <v>0</v>
      </c>
      <c r="Q5" s="8">
        <f t="shared" si="10"/>
        <v>27.193279326848721</v>
      </c>
      <c r="R5" s="8">
        <f t="shared" si="11"/>
        <v>5.5471236690739127</v>
      </c>
    </row>
    <row r="6" spans="1:22" s="5" customFormat="1" x14ac:dyDescent="0.25">
      <c r="A6" s="5">
        <v>5</v>
      </c>
      <c r="B6" s="5" t="s">
        <v>20</v>
      </c>
      <c r="C6" s="5">
        <v>157.02500000000001</v>
      </c>
      <c r="D6" s="5">
        <v>62.655000000000001</v>
      </c>
      <c r="E6" s="5">
        <v>164.85900000000001</v>
      </c>
      <c r="F6" s="5">
        <v>56.466999999999999</v>
      </c>
      <c r="G6" s="5">
        <f t="shared" si="0"/>
        <v>1.2659987071751777</v>
      </c>
      <c r="H6" s="5">
        <f t="shared" si="1"/>
        <v>0.90225035553807253</v>
      </c>
      <c r="I6" s="6">
        <f t="shared" si="2"/>
        <v>51.69513743650954</v>
      </c>
      <c r="J6" s="7">
        <f t="shared" si="3"/>
        <v>51.69513743650954</v>
      </c>
      <c r="K6" s="5">
        <f t="shared" si="4"/>
        <v>0</v>
      </c>
      <c r="L6" s="5">
        <f t="shared" si="5"/>
        <v>0</v>
      </c>
      <c r="M6" s="5">
        <f t="shared" si="6"/>
        <v>0</v>
      </c>
      <c r="N6" s="5">
        <f t="shared" si="7"/>
        <v>4</v>
      </c>
      <c r="O6" s="5">
        <f t="shared" si="8"/>
        <v>4</v>
      </c>
      <c r="P6" s="5">
        <f t="shared" si="9"/>
        <v>270</v>
      </c>
      <c r="Q6" s="8">
        <f t="shared" si="10"/>
        <v>321.69513743650953</v>
      </c>
      <c r="R6" s="8">
        <f t="shared" si="11"/>
        <v>9.9831307714564215</v>
      </c>
    </row>
    <row r="7" spans="1:22" s="5" customFormat="1" x14ac:dyDescent="0.25">
      <c r="A7" s="5">
        <v>6</v>
      </c>
      <c r="B7" s="5" t="s">
        <v>20</v>
      </c>
      <c r="C7" s="5">
        <v>188.27699999999999</v>
      </c>
      <c r="D7" s="5">
        <v>58.597000000000001</v>
      </c>
      <c r="E7" s="5">
        <v>193.601</v>
      </c>
      <c r="F7" s="5">
        <v>53.588000000000001</v>
      </c>
      <c r="G7" s="5">
        <f t="shared" si="0"/>
        <v>1.0628868037532466</v>
      </c>
      <c r="H7" s="5">
        <f t="shared" si="1"/>
        <v>0.81587357955030915</v>
      </c>
      <c r="I7" s="6">
        <f t="shared" si="2"/>
        <v>46.746112724463742</v>
      </c>
      <c r="J7" s="7">
        <f t="shared" si="3"/>
        <v>46.746112724463742</v>
      </c>
      <c r="K7" s="5">
        <f t="shared" si="4"/>
        <v>0</v>
      </c>
      <c r="L7" s="5">
        <f t="shared" si="5"/>
        <v>0</v>
      </c>
      <c r="M7" s="5">
        <f t="shared" si="6"/>
        <v>0</v>
      </c>
      <c r="N7" s="5">
        <f t="shared" si="7"/>
        <v>4</v>
      </c>
      <c r="O7" s="5">
        <f t="shared" si="8"/>
        <v>4</v>
      </c>
      <c r="P7" s="5">
        <f t="shared" si="9"/>
        <v>270</v>
      </c>
      <c r="Q7" s="8">
        <f t="shared" si="10"/>
        <v>316.74611272446373</v>
      </c>
      <c r="R7" s="8">
        <f t="shared" si="11"/>
        <v>7.3099286590226127</v>
      </c>
    </row>
    <row r="8" spans="1:22" s="5" customFormat="1" x14ac:dyDescent="0.25">
      <c r="A8" s="5">
        <v>7</v>
      </c>
      <c r="B8" s="5" t="s">
        <v>21</v>
      </c>
      <c r="C8" s="5">
        <v>136.16200000000001</v>
      </c>
      <c r="D8" s="5">
        <v>87.632999999999996</v>
      </c>
      <c r="E8" s="5">
        <v>128.45099999999999</v>
      </c>
      <c r="F8" s="5">
        <v>87.754000000000005</v>
      </c>
      <c r="G8" s="5">
        <f>ABS(C8-E8)/(D8-F8)</f>
        <v>-63.727272727267923</v>
      </c>
      <c r="H8" s="5">
        <f>ATAN(G8)</f>
        <v>-1.5551057458068303</v>
      </c>
      <c r="I8" s="6">
        <f>DEGREES(H8)</f>
        <v>-89.100995931275591</v>
      </c>
      <c r="J8" s="7">
        <f>ABS(I8)</f>
        <v>89.100995931275591</v>
      </c>
      <c r="K8" s="5">
        <f>IF(AND($C8&gt;=$E8,$D8&gt;=$F8),1,0)</f>
        <v>0</v>
      </c>
      <c r="L8" s="5">
        <f>IF(AND($C8&lt;$E8,$D8&lt;$F8),3,0)</f>
        <v>0</v>
      </c>
      <c r="M8" s="5">
        <f>IF(AND($C8&gt;=$E8,$D8&lt;$F8),2,0)</f>
        <v>2</v>
      </c>
      <c r="N8" s="5">
        <f>IF(AND($C8&lt;$E8,$D8&gt;=$F8),4,0)</f>
        <v>0</v>
      </c>
      <c r="O8" s="5">
        <f>SUM(K8:N8)</f>
        <v>2</v>
      </c>
      <c r="P8" s="5">
        <f>IF(O8=1,0,IF(O8=2,90,IF(O8=3,180,IF(O8=4,270))))</f>
        <v>90</v>
      </c>
      <c r="Q8" s="8">
        <f>J8+P8</f>
        <v>179.10099593127558</v>
      </c>
      <c r="R8" s="8">
        <f>POWER((POWER((C8-E8),2)+POWER((D8-F8),2)),1/2)</f>
        <v>7.7119492996258865</v>
      </c>
    </row>
    <row r="9" spans="1:22" s="5" customFormat="1" x14ac:dyDescent="0.25">
      <c r="A9" s="5">
        <v>8</v>
      </c>
      <c r="B9" s="5" t="s">
        <v>22</v>
      </c>
      <c r="C9" s="5">
        <v>34.753</v>
      </c>
      <c r="D9" s="5">
        <v>53.433999999999997</v>
      </c>
      <c r="E9" s="5">
        <v>36.487000000000002</v>
      </c>
      <c r="F9" s="5">
        <v>49.719000000000001</v>
      </c>
      <c r="G9" s="5">
        <f t="shared" si="0"/>
        <v>0.46675639300134686</v>
      </c>
      <c r="H9" s="5">
        <f t="shared" si="1"/>
        <v>0.43670083766437323</v>
      </c>
      <c r="I9" s="6">
        <f t="shared" si="2"/>
        <v>25.021114907996285</v>
      </c>
      <c r="J9" s="7">
        <f t="shared" si="3"/>
        <v>25.021114907996285</v>
      </c>
      <c r="K9" s="5">
        <f t="shared" si="4"/>
        <v>0</v>
      </c>
      <c r="L9" s="5">
        <f t="shared" si="5"/>
        <v>0</v>
      </c>
      <c r="M9" s="5">
        <f t="shared" si="6"/>
        <v>0</v>
      </c>
      <c r="N9" s="5">
        <f t="shared" si="7"/>
        <v>4</v>
      </c>
      <c r="O9" s="5">
        <f t="shared" si="8"/>
        <v>4</v>
      </c>
      <c r="P9" s="5">
        <f t="shared" si="9"/>
        <v>270</v>
      </c>
      <c r="Q9" s="8">
        <f t="shared" si="10"/>
        <v>295.02111490799626</v>
      </c>
      <c r="R9" s="8">
        <f t="shared" si="11"/>
        <v>4.0997537730941813</v>
      </c>
    </row>
    <row r="10" spans="1:22" s="5" customFormat="1" x14ac:dyDescent="0.25">
      <c r="A10" s="5">
        <v>9</v>
      </c>
      <c r="B10" s="5" t="s">
        <v>22</v>
      </c>
      <c r="C10" s="5">
        <v>73.474000000000004</v>
      </c>
      <c r="D10" s="5">
        <v>60.83</v>
      </c>
      <c r="E10" s="5">
        <v>72.307000000000002</v>
      </c>
      <c r="F10" s="5">
        <v>54.658999999999999</v>
      </c>
      <c r="G10" s="5">
        <f t="shared" si="0"/>
        <v>0.18911035488575623</v>
      </c>
      <c r="H10" s="5">
        <f t="shared" si="1"/>
        <v>0.18690315869518984</v>
      </c>
      <c r="I10" s="6">
        <f t="shared" si="2"/>
        <v>10.708762170898233</v>
      </c>
      <c r="J10" s="7">
        <f t="shared" si="3"/>
        <v>10.708762170898233</v>
      </c>
      <c r="K10" s="5">
        <f t="shared" si="4"/>
        <v>1</v>
      </c>
      <c r="L10" s="5">
        <f t="shared" si="5"/>
        <v>0</v>
      </c>
      <c r="M10" s="5">
        <f t="shared" si="6"/>
        <v>0</v>
      </c>
      <c r="N10" s="5">
        <f t="shared" si="7"/>
        <v>0</v>
      </c>
      <c r="O10" s="5">
        <f t="shared" si="8"/>
        <v>1</v>
      </c>
      <c r="P10" s="5">
        <f t="shared" si="9"/>
        <v>0</v>
      </c>
      <c r="Q10" s="8">
        <f t="shared" si="10"/>
        <v>10.708762170898233</v>
      </c>
      <c r="R10" s="8">
        <f t="shared" si="11"/>
        <v>6.2803765810658199</v>
      </c>
    </row>
    <row r="11" spans="1:22" s="5" customFormat="1" x14ac:dyDescent="0.25">
      <c r="A11" s="5">
        <v>10</v>
      </c>
      <c r="B11" s="5" t="s">
        <v>22</v>
      </c>
      <c r="C11" s="5">
        <v>99.825999999999993</v>
      </c>
      <c r="D11" s="5">
        <v>56.558999999999997</v>
      </c>
      <c r="E11" s="5">
        <v>93.606999999999999</v>
      </c>
      <c r="F11" s="5">
        <v>55.698</v>
      </c>
      <c r="G11" s="5">
        <f t="shared" si="0"/>
        <v>7.2229965156794602</v>
      </c>
      <c r="H11" s="5">
        <f t="shared" si="1"/>
        <v>1.4332241539969217</v>
      </c>
      <c r="I11" s="6">
        <f t="shared" si="2"/>
        <v>82.117695120231573</v>
      </c>
      <c r="J11" s="7">
        <f t="shared" si="3"/>
        <v>82.117695120231573</v>
      </c>
      <c r="K11" s="5">
        <f t="shared" si="4"/>
        <v>1</v>
      </c>
      <c r="L11" s="5">
        <f t="shared" si="5"/>
        <v>0</v>
      </c>
      <c r="M11" s="5">
        <f t="shared" si="6"/>
        <v>0</v>
      </c>
      <c r="N11" s="5">
        <f t="shared" si="7"/>
        <v>0</v>
      </c>
      <c r="O11" s="5">
        <f t="shared" si="8"/>
        <v>1</v>
      </c>
      <c r="P11" s="5">
        <f t="shared" si="9"/>
        <v>0</v>
      </c>
      <c r="Q11" s="8">
        <f t="shared" si="10"/>
        <v>82.117695120231573</v>
      </c>
      <c r="R11" s="8">
        <f t="shared" si="11"/>
        <v>6.2783184054330921</v>
      </c>
    </row>
    <row r="12" spans="1:22" s="5" customFormat="1" x14ac:dyDescent="0.25">
      <c r="A12" s="5">
        <v>11</v>
      </c>
      <c r="B12" s="5" t="s">
        <v>22</v>
      </c>
      <c r="C12" s="5">
        <v>142.64099999999999</v>
      </c>
      <c r="D12" s="5">
        <v>69.891999999999996</v>
      </c>
      <c r="E12" s="5">
        <v>137.29300000000001</v>
      </c>
      <c r="F12" s="5">
        <v>61.353999999999999</v>
      </c>
      <c r="G12" s="5">
        <f t="shared" si="0"/>
        <v>0.6263762005153416</v>
      </c>
      <c r="H12" s="5">
        <f t="shared" si="1"/>
        <v>0.55958833063491331</v>
      </c>
      <c r="I12" s="6">
        <f t="shared" si="2"/>
        <v>32.062049610151803</v>
      </c>
      <c r="J12" s="7">
        <f t="shared" si="3"/>
        <v>32.062049610151803</v>
      </c>
      <c r="K12" s="5">
        <f t="shared" si="4"/>
        <v>1</v>
      </c>
      <c r="L12" s="5">
        <f t="shared" si="5"/>
        <v>0</v>
      </c>
      <c r="M12" s="5">
        <f t="shared" si="6"/>
        <v>0</v>
      </c>
      <c r="N12" s="5">
        <f t="shared" si="7"/>
        <v>0</v>
      </c>
      <c r="O12" s="5">
        <f t="shared" si="8"/>
        <v>1</v>
      </c>
      <c r="P12" s="5">
        <f t="shared" si="9"/>
        <v>0</v>
      </c>
      <c r="Q12" s="8">
        <f t="shared" si="10"/>
        <v>32.062049610151803</v>
      </c>
      <c r="R12" s="8">
        <f t="shared" si="11"/>
        <v>10.074648777997165</v>
      </c>
    </row>
    <row r="13" spans="1:22" s="5" customFormat="1" x14ac:dyDescent="0.25">
      <c r="A13" s="5">
        <v>12</v>
      </c>
      <c r="B13" s="5" t="s">
        <v>22</v>
      </c>
      <c r="C13" s="5">
        <v>160.96899999999999</v>
      </c>
      <c r="D13" s="5">
        <v>103.82599999999999</v>
      </c>
      <c r="E13" s="5">
        <v>164.899</v>
      </c>
      <c r="F13" s="5">
        <v>96.147000000000006</v>
      </c>
      <c r="G13" s="5">
        <f t="shared" si="0"/>
        <v>0.51178538872249157</v>
      </c>
      <c r="H13" s="5">
        <f t="shared" si="1"/>
        <v>0.47303140655770975</v>
      </c>
      <c r="I13" s="6">
        <f t="shared" si="2"/>
        <v>27.10270317289374</v>
      </c>
      <c r="J13" s="7">
        <f t="shared" si="3"/>
        <v>27.10270317289374</v>
      </c>
      <c r="K13" s="5">
        <f t="shared" si="4"/>
        <v>0</v>
      </c>
      <c r="L13" s="5">
        <f t="shared" si="5"/>
        <v>0</v>
      </c>
      <c r="M13" s="5">
        <f t="shared" si="6"/>
        <v>0</v>
      </c>
      <c r="N13" s="5">
        <f t="shared" si="7"/>
        <v>4</v>
      </c>
      <c r="O13" s="5">
        <f t="shared" si="8"/>
        <v>4</v>
      </c>
      <c r="P13" s="5">
        <f t="shared" si="9"/>
        <v>270</v>
      </c>
      <c r="Q13" s="8">
        <f t="shared" si="10"/>
        <v>297.10270317289371</v>
      </c>
      <c r="R13" s="8">
        <f t="shared" si="11"/>
        <v>8.6262356216370453</v>
      </c>
    </row>
    <row r="14" spans="1:22" s="10" customFormat="1" x14ac:dyDescent="0.25">
      <c r="A14" s="10">
        <v>13</v>
      </c>
      <c r="B14" s="10" t="s">
        <v>23</v>
      </c>
      <c r="C14" s="10">
        <v>24.251000000000001</v>
      </c>
      <c r="D14" s="10">
        <v>65.668000000000006</v>
      </c>
      <c r="E14" s="10">
        <v>28.61</v>
      </c>
      <c r="F14" s="10">
        <v>59.515000000000001</v>
      </c>
      <c r="G14" s="10">
        <f t="shared" si="0"/>
        <v>0.7084349098000966</v>
      </c>
      <c r="H14" s="10">
        <f t="shared" si="1"/>
        <v>0.61636457351365437</v>
      </c>
      <c r="I14" s="11">
        <f t="shared" si="2"/>
        <v>35.315088703713364</v>
      </c>
      <c r="J14" s="12">
        <f t="shared" si="3"/>
        <v>35.315088703713364</v>
      </c>
      <c r="K14" s="10">
        <f t="shared" si="4"/>
        <v>0</v>
      </c>
      <c r="L14" s="10">
        <f t="shared" si="5"/>
        <v>0</v>
      </c>
      <c r="M14" s="10">
        <f t="shared" si="6"/>
        <v>0</v>
      </c>
      <c r="N14" s="10">
        <f t="shared" si="7"/>
        <v>4</v>
      </c>
      <c r="O14" s="10">
        <f t="shared" si="8"/>
        <v>4</v>
      </c>
      <c r="P14" s="10">
        <f t="shared" si="9"/>
        <v>270</v>
      </c>
      <c r="Q14" s="13">
        <f t="shared" si="10"/>
        <v>305.31508870371334</v>
      </c>
      <c r="R14" s="13">
        <f t="shared" si="11"/>
        <v>7.5405762379277128</v>
      </c>
      <c r="S14" s="10">
        <v>17</v>
      </c>
      <c r="T14" s="10">
        <v>18</v>
      </c>
      <c r="U14" s="10">
        <f>17/18</f>
        <v>0.94444444444444442</v>
      </c>
      <c r="V14" s="14">
        <v>0.94399999999999995</v>
      </c>
    </row>
    <row r="15" spans="1:22" s="10" customFormat="1" x14ac:dyDescent="0.25">
      <c r="A15" s="10">
        <v>14</v>
      </c>
      <c r="B15" s="10" t="s">
        <v>23</v>
      </c>
      <c r="C15" s="10">
        <v>53.706000000000003</v>
      </c>
      <c r="D15" s="10">
        <v>77.034000000000006</v>
      </c>
      <c r="E15" s="10">
        <v>48.914000000000001</v>
      </c>
      <c r="F15" s="10">
        <v>72.316000000000003</v>
      </c>
      <c r="G15" s="10">
        <f t="shared" si="0"/>
        <v>1.0156846121237808</v>
      </c>
      <c r="H15" s="10">
        <f t="shared" si="1"/>
        <v>0.79317928921532088</v>
      </c>
      <c r="I15" s="11">
        <f t="shared" si="2"/>
        <v>45.445825669224384</v>
      </c>
      <c r="J15" s="12">
        <f t="shared" si="3"/>
        <v>45.445825669224384</v>
      </c>
      <c r="K15" s="10">
        <f t="shared" si="4"/>
        <v>1</v>
      </c>
      <c r="L15" s="10">
        <f t="shared" si="5"/>
        <v>0</v>
      </c>
      <c r="M15" s="10">
        <f t="shared" si="6"/>
        <v>0</v>
      </c>
      <c r="N15" s="10">
        <f t="shared" si="7"/>
        <v>0</v>
      </c>
      <c r="O15" s="10">
        <f t="shared" si="8"/>
        <v>1</v>
      </c>
      <c r="P15" s="10">
        <f t="shared" si="9"/>
        <v>0</v>
      </c>
      <c r="Q15" s="13">
        <f t="shared" si="10"/>
        <v>45.445825669224384</v>
      </c>
      <c r="R15" s="13">
        <f t="shared" si="11"/>
        <v>6.7247890673239743</v>
      </c>
    </row>
    <row r="16" spans="1:22" s="10" customFormat="1" x14ac:dyDescent="0.25">
      <c r="A16" s="10">
        <v>15</v>
      </c>
      <c r="B16" s="10" t="s">
        <v>23</v>
      </c>
      <c r="C16" s="10">
        <v>88.564999999999998</v>
      </c>
      <c r="D16" s="10">
        <v>75.388000000000005</v>
      </c>
      <c r="E16" s="10">
        <v>80.757000000000005</v>
      </c>
      <c r="F16" s="10">
        <v>73.049000000000007</v>
      </c>
      <c r="G16" s="10">
        <f t="shared" si="0"/>
        <v>3.3381787088499348</v>
      </c>
      <c r="H16" s="10">
        <f t="shared" si="1"/>
        <v>1.2797390763455005</v>
      </c>
      <c r="I16" s="11">
        <f t="shared" si="2"/>
        <v>73.323647952567427</v>
      </c>
      <c r="J16" s="12">
        <f t="shared" si="3"/>
        <v>73.323647952567427</v>
      </c>
      <c r="K16" s="10">
        <f t="shared" si="4"/>
        <v>1</v>
      </c>
      <c r="L16" s="10">
        <f t="shared" si="5"/>
        <v>0</v>
      </c>
      <c r="M16" s="10">
        <f t="shared" si="6"/>
        <v>0</v>
      </c>
      <c r="N16" s="10">
        <f t="shared" si="7"/>
        <v>0</v>
      </c>
      <c r="O16" s="10">
        <f t="shared" si="8"/>
        <v>1</v>
      </c>
      <c r="P16" s="10">
        <f t="shared" si="9"/>
        <v>0</v>
      </c>
      <c r="Q16" s="13">
        <f t="shared" si="10"/>
        <v>73.323647952567427</v>
      </c>
      <c r="R16" s="13">
        <f t="shared" si="11"/>
        <v>8.1508149899258466</v>
      </c>
    </row>
    <row r="17" spans="1:22" s="10" customFormat="1" x14ac:dyDescent="0.25">
      <c r="A17" s="10">
        <v>16</v>
      </c>
      <c r="B17" s="10" t="s">
        <v>23</v>
      </c>
      <c r="C17" s="10">
        <v>124.226</v>
      </c>
      <c r="D17" s="10">
        <v>71.102000000000004</v>
      </c>
      <c r="E17" s="10">
        <v>133.37700000000001</v>
      </c>
      <c r="F17" s="10">
        <v>69.129000000000005</v>
      </c>
      <c r="G17" s="10">
        <f t="shared" si="0"/>
        <v>4.6381145463760847</v>
      </c>
      <c r="H17" s="10">
        <f t="shared" si="1"/>
        <v>1.3584421107265838</v>
      </c>
      <c r="I17" s="11">
        <f t="shared" si="2"/>
        <v>77.832999657476506</v>
      </c>
      <c r="J17" s="12">
        <f t="shared" si="3"/>
        <v>77.832999657476506</v>
      </c>
      <c r="K17" s="10">
        <f t="shared" si="4"/>
        <v>0</v>
      </c>
      <c r="L17" s="10">
        <f t="shared" si="5"/>
        <v>0</v>
      </c>
      <c r="M17" s="10">
        <f t="shared" si="6"/>
        <v>0</v>
      </c>
      <c r="N17" s="10">
        <f t="shared" si="7"/>
        <v>4</v>
      </c>
      <c r="O17" s="10">
        <f t="shared" si="8"/>
        <v>4</v>
      </c>
      <c r="P17" s="10">
        <f t="shared" si="9"/>
        <v>270</v>
      </c>
      <c r="Q17" s="13">
        <f t="shared" si="10"/>
        <v>347.83299965747653</v>
      </c>
      <c r="R17" s="13">
        <f t="shared" si="11"/>
        <v>9.3612782246870641</v>
      </c>
    </row>
    <row r="18" spans="1:22" s="10" customFormat="1" x14ac:dyDescent="0.25">
      <c r="A18" s="10">
        <v>17</v>
      </c>
      <c r="B18" s="10" t="s">
        <v>23</v>
      </c>
      <c r="C18" s="10">
        <v>159.65199999999999</v>
      </c>
      <c r="D18" s="10">
        <v>69.433000000000007</v>
      </c>
      <c r="E18" s="10">
        <v>155.68899999999999</v>
      </c>
      <c r="F18" s="10">
        <v>64.147999999999996</v>
      </c>
      <c r="G18" s="10">
        <f t="shared" si="0"/>
        <v>0.74985808893093386</v>
      </c>
      <c r="H18" s="10">
        <f t="shared" si="1"/>
        <v>0.64341027952228591</v>
      </c>
      <c r="I18" s="11">
        <f t="shared" si="2"/>
        <v>36.864693511959558</v>
      </c>
      <c r="J18" s="12">
        <f t="shared" si="3"/>
        <v>36.864693511959558</v>
      </c>
      <c r="K18" s="10">
        <f t="shared" si="4"/>
        <v>1</v>
      </c>
      <c r="L18" s="10">
        <f t="shared" si="5"/>
        <v>0</v>
      </c>
      <c r="M18" s="10">
        <f t="shared" si="6"/>
        <v>0</v>
      </c>
      <c r="N18" s="10">
        <f t="shared" si="7"/>
        <v>0</v>
      </c>
      <c r="O18" s="10">
        <f t="shared" si="8"/>
        <v>1</v>
      </c>
      <c r="P18" s="10">
        <f t="shared" si="9"/>
        <v>0</v>
      </c>
      <c r="Q18" s="13">
        <f t="shared" si="10"/>
        <v>36.864693511959558</v>
      </c>
      <c r="R18" s="13">
        <f t="shared" si="11"/>
        <v>6.6058000272487867</v>
      </c>
    </row>
    <row r="19" spans="1:22" s="10" customFormat="1" x14ac:dyDescent="0.25">
      <c r="A19" s="10">
        <v>18</v>
      </c>
      <c r="B19" s="10" t="s">
        <v>23</v>
      </c>
      <c r="C19" s="10">
        <v>184.18700000000001</v>
      </c>
      <c r="D19" s="10">
        <v>74.552999999999997</v>
      </c>
      <c r="E19" s="10">
        <v>177.30199999999999</v>
      </c>
      <c r="F19" s="10">
        <v>70.603999999999999</v>
      </c>
      <c r="G19" s="10">
        <f t="shared" si="0"/>
        <v>1.7434793618637687</v>
      </c>
      <c r="H19" s="10">
        <f t="shared" si="1"/>
        <v>1.0500406125882435</v>
      </c>
      <c r="I19" s="11">
        <f t="shared" si="2"/>
        <v>60.162895418637895</v>
      </c>
      <c r="J19" s="12">
        <f t="shared" si="3"/>
        <v>60.162895418637895</v>
      </c>
      <c r="K19" s="10">
        <f t="shared" si="4"/>
        <v>1</v>
      </c>
      <c r="L19" s="10">
        <f t="shared" si="5"/>
        <v>0</v>
      </c>
      <c r="M19" s="10">
        <f t="shared" si="6"/>
        <v>0</v>
      </c>
      <c r="N19" s="10">
        <f t="shared" si="7"/>
        <v>0</v>
      </c>
      <c r="O19" s="10">
        <f t="shared" si="8"/>
        <v>1</v>
      </c>
      <c r="P19" s="10">
        <f t="shared" si="9"/>
        <v>0</v>
      </c>
      <c r="Q19" s="13">
        <f t="shared" si="10"/>
        <v>60.162895418637895</v>
      </c>
      <c r="R19" s="13">
        <f t="shared" si="11"/>
        <v>7.9371169828849224</v>
      </c>
    </row>
    <row r="20" spans="1:22" s="10" customFormat="1" x14ac:dyDescent="0.25">
      <c r="A20" s="10">
        <v>19</v>
      </c>
      <c r="B20" s="10" t="s">
        <v>24</v>
      </c>
      <c r="C20" s="10">
        <v>41.62</v>
      </c>
      <c r="D20" s="10">
        <v>75.998000000000005</v>
      </c>
      <c r="E20" s="10">
        <v>48.673999999999999</v>
      </c>
      <c r="F20" s="10">
        <v>75.138000000000005</v>
      </c>
      <c r="G20" s="10">
        <f t="shared" si="0"/>
        <v>8.2023255813953568</v>
      </c>
      <c r="H20" s="10">
        <f t="shared" si="1"/>
        <v>1.4494783961492341</v>
      </c>
      <c r="I20" s="11">
        <f t="shared" si="2"/>
        <v>83.048994594742709</v>
      </c>
      <c r="J20" s="12">
        <f t="shared" si="3"/>
        <v>83.048994594742709</v>
      </c>
      <c r="K20" s="10">
        <f t="shared" si="4"/>
        <v>0</v>
      </c>
      <c r="L20" s="10">
        <f t="shared" si="5"/>
        <v>0</v>
      </c>
      <c r="M20" s="10">
        <f t="shared" si="6"/>
        <v>0</v>
      </c>
      <c r="N20" s="10">
        <f t="shared" si="7"/>
        <v>4</v>
      </c>
      <c r="O20" s="10">
        <f t="shared" si="8"/>
        <v>4</v>
      </c>
      <c r="P20" s="10">
        <f t="shared" si="9"/>
        <v>270</v>
      </c>
      <c r="Q20" s="13">
        <f t="shared" si="10"/>
        <v>353.04899459474268</v>
      </c>
      <c r="R20" s="13">
        <f t="shared" si="11"/>
        <v>7.10623078713322</v>
      </c>
    </row>
    <row r="21" spans="1:22" s="10" customFormat="1" x14ac:dyDescent="0.25">
      <c r="A21" s="10">
        <v>20</v>
      </c>
      <c r="B21" s="10" t="s">
        <v>24</v>
      </c>
      <c r="C21" s="10">
        <v>91.983999999999995</v>
      </c>
      <c r="D21" s="10">
        <v>94.712999999999994</v>
      </c>
      <c r="E21" s="10">
        <v>87.628</v>
      </c>
      <c r="F21" s="10">
        <v>90.64</v>
      </c>
      <c r="G21" s="10">
        <f t="shared" si="0"/>
        <v>1.0694819543334155</v>
      </c>
      <c r="H21" s="10">
        <f t="shared" si="1"/>
        <v>0.8189601202709017</v>
      </c>
      <c r="I21" s="11">
        <f t="shared" si="2"/>
        <v>46.922958481048965</v>
      </c>
      <c r="J21" s="12">
        <f t="shared" si="3"/>
        <v>46.922958481048965</v>
      </c>
      <c r="K21" s="10">
        <f t="shared" si="4"/>
        <v>1</v>
      </c>
      <c r="L21" s="10">
        <f t="shared" si="5"/>
        <v>0</v>
      </c>
      <c r="M21" s="10">
        <f t="shared" si="6"/>
        <v>0</v>
      </c>
      <c r="N21" s="10">
        <f t="shared" si="7"/>
        <v>0</v>
      </c>
      <c r="O21" s="10">
        <f t="shared" si="8"/>
        <v>1</v>
      </c>
      <c r="P21" s="10">
        <f t="shared" si="9"/>
        <v>0</v>
      </c>
      <c r="Q21" s="13">
        <f t="shared" si="10"/>
        <v>46.922958481048965</v>
      </c>
      <c r="R21" s="13">
        <f t="shared" si="11"/>
        <v>5.9635614359206448</v>
      </c>
    </row>
    <row r="22" spans="1:22" s="10" customFormat="1" x14ac:dyDescent="0.25">
      <c r="A22" s="10">
        <v>21</v>
      </c>
      <c r="B22" s="10" t="s">
        <v>24</v>
      </c>
      <c r="C22" s="10">
        <v>119.76</v>
      </c>
      <c r="D22" s="10">
        <v>78.563999999999993</v>
      </c>
      <c r="E22" s="10">
        <v>115.05500000000001</v>
      </c>
      <c r="F22" s="10">
        <v>78.141000000000005</v>
      </c>
      <c r="G22" s="10">
        <f t="shared" si="0"/>
        <v>11.1229314420807</v>
      </c>
      <c r="H22" s="10">
        <f t="shared" si="1"/>
        <v>1.4811330278647803</v>
      </c>
      <c r="I22" s="11">
        <f t="shared" si="2"/>
        <v>84.862671394084472</v>
      </c>
      <c r="J22" s="12">
        <f t="shared" si="3"/>
        <v>84.862671394084472</v>
      </c>
      <c r="K22" s="10">
        <f t="shared" si="4"/>
        <v>1</v>
      </c>
      <c r="L22" s="10">
        <f t="shared" si="5"/>
        <v>0</v>
      </c>
      <c r="M22" s="10">
        <f t="shared" si="6"/>
        <v>0</v>
      </c>
      <c r="N22" s="10">
        <f t="shared" si="7"/>
        <v>0</v>
      </c>
      <c r="O22" s="10">
        <f t="shared" si="8"/>
        <v>1</v>
      </c>
      <c r="P22" s="10">
        <f t="shared" si="9"/>
        <v>0</v>
      </c>
      <c r="Q22" s="13">
        <f t="shared" si="10"/>
        <v>84.862671394084472</v>
      </c>
      <c r="R22" s="13">
        <f t="shared" si="11"/>
        <v>4.7239765029051499</v>
      </c>
    </row>
    <row r="23" spans="1:22" s="10" customFormat="1" x14ac:dyDescent="0.25">
      <c r="A23" s="10">
        <v>22</v>
      </c>
      <c r="B23" s="10" t="s">
        <v>24</v>
      </c>
      <c r="C23" s="10">
        <v>175.65199999999999</v>
      </c>
      <c r="D23" s="10">
        <v>71.331000000000003</v>
      </c>
      <c r="E23" s="10">
        <v>177.36699999999999</v>
      </c>
      <c r="F23" s="10">
        <v>64.143000000000001</v>
      </c>
      <c r="G23" s="10">
        <f t="shared" si="0"/>
        <v>0.23859209794101319</v>
      </c>
      <c r="H23" s="10">
        <f t="shared" si="1"/>
        <v>0.23421333247383611</v>
      </c>
      <c r="I23" s="11">
        <f t="shared" si="2"/>
        <v>13.419435456445157</v>
      </c>
      <c r="J23" s="12">
        <f t="shared" si="3"/>
        <v>13.419435456445157</v>
      </c>
      <c r="K23" s="10">
        <f t="shared" si="4"/>
        <v>0</v>
      </c>
      <c r="L23" s="10">
        <f t="shared" si="5"/>
        <v>0</v>
      </c>
      <c r="M23" s="10">
        <f t="shared" si="6"/>
        <v>0</v>
      </c>
      <c r="N23" s="10">
        <f t="shared" si="7"/>
        <v>4</v>
      </c>
      <c r="O23" s="10">
        <f t="shared" si="8"/>
        <v>4</v>
      </c>
      <c r="P23" s="10">
        <f t="shared" si="9"/>
        <v>270</v>
      </c>
      <c r="Q23" s="13">
        <f t="shared" si="10"/>
        <v>283.41943545644517</v>
      </c>
      <c r="R23" s="13">
        <f t="shared" si="11"/>
        <v>7.3897610922140133</v>
      </c>
    </row>
    <row r="24" spans="1:22" s="10" customFormat="1" x14ac:dyDescent="0.25">
      <c r="A24" s="10">
        <v>23</v>
      </c>
      <c r="B24" s="10" t="s">
        <v>24</v>
      </c>
      <c r="C24" s="10">
        <v>204.00700000000001</v>
      </c>
      <c r="D24" s="10">
        <v>51.573</v>
      </c>
      <c r="E24" s="10">
        <v>206.99100000000001</v>
      </c>
      <c r="F24" s="10">
        <v>45.951000000000001</v>
      </c>
      <c r="G24" s="10">
        <f t="shared" si="0"/>
        <v>0.53077196727143527</v>
      </c>
      <c r="H24" s="10">
        <f t="shared" si="1"/>
        <v>0.48796106266271461</v>
      </c>
      <c r="I24" s="11">
        <f t="shared" si="2"/>
        <v>27.958109457292242</v>
      </c>
      <c r="J24" s="12">
        <f t="shared" si="3"/>
        <v>27.958109457292242</v>
      </c>
      <c r="K24" s="10">
        <f t="shared" si="4"/>
        <v>0</v>
      </c>
      <c r="L24" s="10">
        <f t="shared" si="5"/>
        <v>0</v>
      </c>
      <c r="M24" s="10">
        <f t="shared" si="6"/>
        <v>0</v>
      </c>
      <c r="N24" s="10">
        <f t="shared" si="7"/>
        <v>4</v>
      </c>
      <c r="O24" s="10">
        <f t="shared" si="8"/>
        <v>4</v>
      </c>
      <c r="P24" s="10">
        <f t="shared" si="9"/>
        <v>270</v>
      </c>
      <c r="Q24" s="13">
        <f t="shared" si="10"/>
        <v>297.95810945729227</v>
      </c>
      <c r="R24" s="13">
        <f t="shared" si="11"/>
        <v>6.3648362115611468</v>
      </c>
    </row>
    <row r="25" spans="1:22" s="10" customFormat="1" x14ac:dyDescent="0.25">
      <c r="A25" s="10">
        <v>24</v>
      </c>
      <c r="B25" s="10" t="s">
        <v>25</v>
      </c>
      <c r="C25" s="10">
        <v>45.484000000000002</v>
      </c>
      <c r="D25" s="10">
        <v>95.826999999999998</v>
      </c>
      <c r="E25" s="10">
        <v>38.497</v>
      </c>
      <c r="F25" s="10">
        <v>95.551000000000002</v>
      </c>
      <c r="G25" s="10">
        <f t="shared" si="0"/>
        <v>25.315217391304699</v>
      </c>
      <c r="H25" s="10">
        <f t="shared" si="1"/>
        <v>1.5313149217267461</v>
      </c>
      <c r="I25" s="11">
        <f t="shared" si="2"/>
        <v>87.737882120348559</v>
      </c>
      <c r="J25" s="12">
        <f t="shared" si="3"/>
        <v>87.737882120348559</v>
      </c>
      <c r="K25" s="10">
        <f t="shared" si="4"/>
        <v>1</v>
      </c>
      <c r="L25" s="10">
        <f t="shared" si="5"/>
        <v>0</v>
      </c>
      <c r="M25" s="10">
        <f t="shared" si="6"/>
        <v>0</v>
      </c>
      <c r="N25" s="10">
        <f t="shared" si="7"/>
        <v>0</v>
      </c>
      <c r="O25" s="10">
        <f t="shared" si="8"/>
        <v>1</v>
      </c>
      <c r="P25" s="10">
        <f t="shared" si="9"/>
        <v>0</v>
      </c>
      <c r="Q25" s="13">
        <f t="shared" si="10"/>
        <v>87.737882120348559</v>
      </c>
      <c r="R25" s="13">
        <f t="shared" si="11"/>
        <v>6.9924491417528394</v>
      </c>
    </row>
    <row r="26" spans="1:22" s="10" customFormat="1" x14ac:dyDescent="0.25">
      <c r="A26" s="10">
        <v>25</v>
      </c>
      <c r="B26" s="10" t="s">
        <v>25</v>
      </c>
      <c r="C26" s="10">
        <v>87.840999999999994</v>
      </c>
      <c r="D26" s="10">
        <v>102.488</v>
      </c>
      <c r="E26" s="10">
        <v>84.747</v>
      </c>
      <c r="F26" s="10">
        <v>96.981999999999999</v>
      </c>
      <c r="G26" s="10">
        <f t="shared" si="0"/>
        <v>0.56193243734108134</v>
      </c>
      <c r="H26" s="10">
        <f t="shared" si="1"/>
        <v>0.51195821022965848</v>
      </c>
      <c r="I26" s="11">
        <f t="shared" si="2"/>
        <v>29.333044733230761</v>
      </c>
      <c r="J26" s="12">
        <f t="shared" si="3"/>
        <v>29.333044733230761</v>
      </c>
      <c r="K26" s="10">
        <f t="shared" si="4"/>
        <v>1</v>
      </c>
      <c r="L26" s="10">
        <f t="shared" si="5"/>
        <v>0</v>
      </c>
      <c r="M26" s="10">
        <f t="shared" si="6"/>
        <v>0</v>
      </c>
      <c r="N26" s="10">
        <f t="shared" si="7"/>
        <v>0</v>
      </c>
      <c r="O26" s="10">
        <f t="shared" si="8"/>
        <v>1</v>
      </c>
      <c r="P26" s="10">
        <f t="shared" si="9"/>
        <v>0</v>
      </c>
      <c r="Q26" s="13">
        <f t="shared" si="10"/>
        <v>29.333044733230761</v>
      </c>
      <c r="R26" s="13">
        <f t="shared" si="11"/>
        <v>6.3157637701231328</v>
      </c>
    </row>
    <row r="27" spans="1:22" s="10" customFormat="1" x14ac:dyDescent="0.25">
      <c r="A27" s="10">
        <v>26</v>
      </c>
      <c r="B27" s="10" t="s">
        <v>25</v>
      </c>
      <c r="C27" s="10">
        <v>119.666</v>
      </c>
      <c r="D27" s="10">
        <v>82.385999999999996</v>
      </c>
      <c r="E27" s="10">
        <v>110.86</v>
      </c>
      <c r="F27" s="10">
        <v>79.430000000000007</v>
      </c>
      <c r="G27" s="10">
        <f t="shared" si="0"/>
        <v>2.9790257104194962</v>
      </c>
      <c r="H27" s="10">
        <f t="shared" si="1"/>
        <v>1.2469350653808853</v>
      </c>
      <c r="I27" s="11">
        <f t="shared" si="2"/>
        <v>71.444116573194094</v>
      </c>
      <c r="J27" s="12">
        <f t="shared" si="3"/>
        <v>71.444116573194094</v>
      </c>
      <c r="K27" s="10">
        <f t="shared" si="4"/>
        <v>1</v>
      </c>
      <c r="L27" s="10">
        <f t="shared" si="5"/>
        <v>0</v>
      </c>
      <c r="M27" s="10">
        <f t="shared" si="6"/>
        <v>0</v>
      </c>
      <c r="N27" s="10">
        <f t="shared" si="7"/>
        <v>0</v>
      </c>
      <c r="O27" s="10">
        <f t="shared" si="8"/>
        <v>1</v>
      </c>
      <c r="P27" s="10">
        <f t="shared" si="9"/>
        <v>0</v>
      </c>
      <c r="Q27" s="13">
        <f t="shared" si="10"/>
        <v>71.444116573194094</v>
      </c>
      <c r="R27" s="13">
        <f t="shared" si="11"/>
        <v>9.2888950903753837</v>
      </c>
    </row>
    <row r="28" spans="1:22" s="10" customFormat="1" x14ac:dyDescent="0.25">
      <c r="A28" s="10">
        <v>27</v>
      </c>
      <c r="B28" s="10" t="s">
        <v>25</v>
      </c>
      <c r="C28" s="10">
        <v>135.13800000000001</v>
      </c>
      <c r="D28" s="10">
        <v>70.715000000000003</v>
      </c>
      <c r="E28" s="10">
        <v>141.30500000000001</v>
      </c>
      <c r="F28" s="10">
        <v>67.840999999999994</v>
      </c>
      <c r="G28" s="10">
        <f t="shared" si="0"/>
        <v>2.1457898399443218</v>
      </c>
      <c r="H28" s="10">
        <f t="shared" si="1"/>
        <v>1.1346930386115064</v>
      </c>
      <c r="I28" s="11">
        <f t="shared" si="2"/>
        <v>65.013122155314278</v>
      </c>
      <c r="J28" s="12">
        <f t="shared" si="3"/>
        <v>65.013122155314278</v>
      </c>
      <c r="K28" s="10">
        <f t="shared" si="4"/>
        <v>0</v>
      </c>
      <c r="L28" s="10">
        <f t="shared" si="5"/>
        <v>0</v>
      </c>
      <c r="M28" s="10">
        <f t="shared" si="6"/>
        <v>0</v>
      </c>
      <c r="N28" s="10">
        <f t="shared" si="7"/>
        <v>4</v>
      </c>
      <c r="O28" s="10">
        <f t="shared" si="8"/>
        <v>4</v>
      </c>
      <c r="P28" s="10">
        <f t="shared" si="9"/>
        <v>270</v>
      </c>
      <c r="Q28" s="13">
        <f t="shared" si="10"/>
        <v>335.01312215531425</v>
      </c>
      <c r="R28" s="13">
        <f t="shared" si="11"/>
        <v>6.8038051853356354</v>
      </c>
    </row>
    <row r="29" spans="1:22" s="10" customFormat="1" x14ac:dyDescent="0.25">
      <c r="A29" s="10">
        <v>28</v>
      </c>
      <c r="B29" s="10" t="s">
        <v>25</v>
      </c>
      <c r="C29" s="10">
        <v>160.53700000000001</v>
      </c>
      <c r="D29" s="10">
        <v>84.391999999999996</v>
      </c>
      <c r="E29" s="10">
        <v>155.114</v>
      </c>
      <c r="F29" s="10">
        <v>79.649000000000001</v>
      </c>
      <c r="G29" s="10">
        <f t="shared" si="0"/>
        <v>1.1433691756272417</v>
      </c>
      <c r="H29" s="10">
        <f t="shared" si="1"/>
        <v>0.85218830275231294</v>
      </c>
      <c r="I29" s="11">
        <f t="shared" si="2"/>
        <v>48.826793098124369</v>
      </c>
      <c r="J29" s="12">
        <f t="shared" si="3"/>
        <v>48.826793098124369</v>
      </c>
      <c r="K29" s="10">
        <f t="shared" si="4"/>
        <v>1</v>
      </c>
      <c r="L29" s="10">
        <f t="shared" si="5"/>
        <v>0</v>
      </c>
      <c r="M29" s="10">
        <f t="shared" si="6"/>
        <v>0</v>
      </c>
      <c r="N29" s="10">
        <f t="shared" si="7"/>
        <v>0</v>
      </c>
      <c r="O29" s="10">
        <f t="shared" si="8"/>
        <v>1</v>
      </c>
      <c r="P29" s="10">
        <f t="shared" si="9"/>
        <v>0</v>
      </c>
      <c r="Q29" s="13">
        <f t="shared" si="10"/>
        <v>48.826793098124369</v>
      </c>
      <c r="R29" s="13">
        <f t="shared" si="11"/>
        <v>7.2045109480102791</v>
      </c>
    </row>
    <row r="30" spans="1:22" s="10" customFormat="1" x14ac:dyDescent="0.25">
      <c r="A30" s="10">
        <v>29</v>
      </c>
      <c r="B30" s="10" t="s">
        <v>25</v>
      </c>
      <c r="C30" s="10">
        <v>180.36099999999999</v>
      </c>
      <c r="D30" s="10">
        <v>79.400999999999996</v>
      </c>
      <c r="E30" s="10">
        <v>177.20500000000001</v>
      </c>
      <c r="F30" s="10">
        <v>84.477000000000004</v>
      </c>
      <c r="G30" s="10">
        <f t="shared" si="0"/>
        <v>-0.62174940898344622</v>
      </c>
      <c r="H30" s="10">
        <f t="shared" si="1"/>
        <v>-0.55625839601880567</v>
      </c>
      <c r="I30" s="11">
        <f t="shared" si="2"/>
        <v>-31.871258410594319</v>
      </c>
      <c r="J30" s="12">
        <f t="shared" si="3"/>
        <v>31.871258410594319</v>
      </c>
      <c r="K30" s="10">
        <f t="shared" si="4"/>
        <v>0</v>
      </c>
      <c r="L30" s="10">
        <f t="shared" si="5"/>
        <v>0</v>
      </c>
      <c r="M30" s="10">
        <f t="shared" si="6"/>
        <v>2</v>
      </c>
      <c r="N30" s="10">
        <f t="shared" si="7"/>
        <v>0</v>
      </c>
      <c r="O30" s="10">
        <f t="shared" si="8"/>
        <v>2</v>
      </c>
      <c r="P30" s="10">
        <f t="shared" si="9"/>
        <v>90</v>
      </c>
      <c r="Q30" s="13">
        <f t="shared" si="10"/>
        <v>121.87125841059432</v>
      </c>
      <c r="R30" s="13">
        <f t="shared" si="11"/>
        <v>5.9771324228261777</v>
      </c>
    </row>
    <row r="31" spans="1:22" s="10" customFormat="1" x14ac:dyDescent="0.25">
      <c r="A31" s="10">
        <v>30</v>
      </c>
      <c r="B31" s="10" t="s">
        <v>25</v>
      </c>
      <c r="C31" s="10">
        <v>196.76599999999999</v>
      </c>
      <c r="D31" s="10">
        <v>93.575000000000003</v>
      </c>
      <c r="E31" s="10">
        <v>191.53399999999999</v>
      </c>
      <c r="F31" s="10">
        <v>91.638000000000005</v>
      </c>
      <c r="G31" s="10">
        <f t="shared" si="0"/>
        <v>2.7010841507485832</v>
      </c>
      <c r="H31" s="10">
        <f t="shared" si="1"/>
        <v>1.2162214067577628</v>
      </c>
      <c r="I31" s="11">
        <f t="shared" si="2"/>
        <v>69.68435356068359</v>
      </c>
      <c r="J31" s="12">
        <f t="shared" si="3"/>
        <v>69.68435356068359</v>
      </c>
      <c r="K31" s="10">
        <f t="shared" si="4"/>
        <v>1</v>
      </c>
      <c r="L31" s="10">
        <f t="shared" si="5"/>
        <v>0</v>
      </c>
      <c r="M31" s="10">
        <f t="shared" si="6"/>
        <v>0</v>
      </c>
      <c r="N31" s="10">
        <f t="shared" si="7"/>
        <v>0</v>
      </c>
      <c r="O31" s="10">
        <f t="shared" si="8"/>
        <v>1</v>
      </c>
      <c r="P31" s="10">
        <f t="shared" si="9"/>
        <v>0</v>
      </c>
      <c r="Q31" s="13">
        <f t="shared" si="10"/>
        <v>69.68435356068359</v>
      </c>
      <c r="R31" s="13">
        <f t="shared" si="11"/>
        <v>5.5790494710120635</v>
      </c>
    </row>
    <row r="32" spans="1:22" s="15" customFormat="1" x14ac:dyDescent="0.25">
      <c r="A32" s="15">
        <v>31</v>
      </c>
      <c r="B32" s="15" t="s">
        <v>26</v>
      </c>
      <c r="C32" s="15">
        <v>41.152999999999999</v>
      </c>
      <c r="D32" s="15">
        <v>83.245999999999995</v>
      </c>
      <c r="E32" s="15">
        <v>45.667000000000002</v>
      </c>
      <c r="F32" s="15">
        <v>77.930999999999997</v>
      </c>
      <c r="G32" s="15">
        <f t="shared" si="0"/>
        <v>0.84929444967074408</v>
      </c>
      <c r="H32" s="15">
        <f t="shared" si="1"/>
        <v>0.7040843132844794</v>
      </c>
      <c r="I32" s="16">
        <f t="shared" si="2"/>
        <v>40.341059572567509</v>
      </c>
      <c r="J32" s="17">
        <f t="shared" si="3"/>
        <v>40.341059572567509</v>
      </c>
      <c r="K32" s="15">
        <f t="shared" si="4"/>
        <v>0</v>
      </c>
      <c r="L32" s="15">
        <f t="shared" si="5"/>
        <v>0</v>
      </c>
      <c r="M32" s="15">
        <f t="shared" si="6"/>
        <v>0</v>
      </c>
      <c r="N32" s="15">
        <f t="shared" si="7"/>
        <v>4</v>
      </c>
      <c r="O32" s="15">
        <f t="shared" si="8"/>
        <v>4</v>
      </c>
      <c r="P32" s="15">
        <f t="shared" si="9"/>
        <v>270</v>
      </c>
      <c r="Q32" s="18">
        <f t="shared" si="10"/>
        <v>310.34105957256753</v>
      </c>
      <c r="R32" s="18">
        <f t="shared" si="11"/>
        <v>6.9731930275878637</v>
      </c>
      <c r="S32" s="15">
        <v>8</v>
      </c>
      <c r="T32" s="15">
        <v>9</v>
      </c>
      <c r="U32" s="15">
        <f>8/9</f>
        <v>0.88888888888888884</v>
      </c>
      <c r="V32" s="19">
        <v>0.88900000000000001</v>
      </c>
    </row>
    <row r="33" spans="1:18" s="15" customFormat="1" x14ac:dyDescent="0.25">
      <c r="A33" s="15">
        <v>32</v>
      </c>
      <c r="B33" s="15" t="s">
        <v>26</v>
      </c>
      <c r="C33" s="15">
        <v>92.959000000000003</v>
      </c>
      <c r="D33" s="15">
        <v>80.763000000000005</v>
      </c>
      <c r="E33" s="15">
        <v>98.474000000000004</v>
      </c>
      <c r="F33" s="15">
        <v>76.667000000000002</v>
      </c>
      <c r="G33" s="15">
        <f t="shared" si="0"/>
        <v>1.3464355468749989</v>
      </c>
      <c r="H33" s="15">
        <f t="shared" si="1"/>
        <v>0.93198250171268304</v>
      </c>
      <c r="I33" s="16">
        <f t="shared" si="2"/>
        <v>53.398663928180753</v>
      </c>
      <c r="J33" s="17">
        <f t="shared" si="3"/>
        <v>53.398663928180753</v>
      </c>
      <c r="K33" s="15">
        <f t="shared" si="4"/>
        <v>0</v>
      </c>
      <c r="L33" s="15">
        <f t="shared" si="5"/>
        <v>0</v>
      </c>
      <c r="M33" s="15">
        <f t="shared" si="6"/>
        <v>0</v>
      </c>
      <c r="N33" s="15">
        <f t="shared" si="7"/>
        <v>4</v>
      </c>
      <c r="O33" s="15">
        <f t="shared" si="8"/>
        <v>4</v>
      </c>
      <c r="P33" s="15">
        <f t="shared" si="9"/>
        <v>270</v>
      </c>
      <c r="Q33" s="18">
        <f t="shared" si="10"/>
        <v>323.39866392818078</v>
      </c>
      <c r="R33" s="18">
        <f t="shared" si="11"/>
        <v>6.86967546540592</v>
      </c>
    </row>
    <row r="34" spans="1:18" s="15" customFormat="1" x14ac:dyDescent="0.25">
      <c r="A34" s="15">
        <v>33</v>
      </c>
      <c r="B34" s="15" t="s">
        <v>26</v>
      </c>
      <c r="C34" s="15">
        <v>125.21599999999999</v>
      </c>
      <c r="D34" s="15">
        <v>95.691000000000003</v>
      </c>
      <c r="E34" s="15">
        <v>120.378</v>
      </c>
      <c r="F34" s="15">
        <v>92.564999999999998</v>
      </c>
      <c r="G34" s="15">
        <f t="shared" si="0"/>
        <v>1.5476647472808658</v>
      </c>
      <c r="H34" s="15">
        <f t="shared" si="1"/>
        <v>0.99714311872427464</v>
      </c>
      <c r="I34" s="16">
        <f t="shared" si="2"/>
        <v>57.132092273413306</v>
      </c>
      <c r="J34" s="17">
        <f t="shared" si="3"/>
        <v>57.132092273413306</v>
      </c>
      <c r="K34" s="15">
        <f t="shared" si="4"/>
        <v>1</v>
      </c>
      <c r="L34" s="15">
        <f t="shared" si="5"/>
        <v>0</v>
      </c>
      <c r="M34" s="15">
        <f t="shared" si="6"/>
        <v>0</v>
      </c>
      <c r="N34" s="15">
        <f t="shared" si="7"/>
        <v>0</v>
      </c>
      <c r="O34" s="15">
        <f t="shared" si="8"/>
        <v>1</v>
      </c>
      <c r="P34" s="15">
        <f t="shared" si="9"/>
        <v>0</v>
      </c>
      <c r="Q34" s="18">
        <f t="shared" si="10"/>
        <v>57.132092273413306</v>
      </c>
      <c r="R34" s="18">
        <f t="shared" si="11"/>
        <v>5.7600451387120195</v>
      </c>
    </row>
    <row r="35" spans="1:18" s="15" customFormat="1" x14ac:dyDescent="0.25">
      <c r="A35" s="15">
        <v>34</v>
      </c>
      <c r="B35" s="15" t="s">
        <v>26</v>
      </c>
      <c r="C35" s="15">
        <v>134.33799999999999</v>
      </c>
      <c r="D35" s="15">
        <v>89.061000000000007</v>
      </c>
      <c r="E35" s="15">
        <v>137.214</v>
      </c>
      <c r="F35" s="15">
        <v>82.76</v>
      </c>
      <c r="G35" s="15">
        <f t="shared" si="0"/>
        <v>0.4564354864307259</v>
      </c>
      <c r="H35" s="15">
        <f t="shared" si="1"/>
        <v>0.42819277365897856</v>
      </c>
      <c r="I35" s="16">
        <f t="shared" si="2"/>
        <v>24.53363874866</v>
      </c>
      <c r="J35" s="17">
        <f t="shared" si="3"/>
        <v>24.53363874866</v>
      </c>
      <c r="K35" s="15">
        <f t="shared" si="4"/>
        <v>0</v>
      </c>
      <c r="L35" s="15">
        <f t="shared" si="5"/>
        <v>0</v>
      </c>
      <c r="M35" s="15">
        <f t="shared" si="6"/>
        <v>0</v>
      </c>
      <c r="N35" s="15">
        <f t="shared" si="7"/>
        <v>4</v>
      </c>
      <c r="O35" s="15">
        <f t="shared" si="8"/>
        <v>4</v>
      </c>
      <c r="P35" s="15">
        <f t="shared" si="9"/>
        <v>270</v>
      </c>
      <c r="Q35" s="18">
        <f t="shared" si="10"/>
        <v>294.53363874866</v>
      </c>
      <c r="R35" s="18">
        <f t="shared" si="11"/>
        <v>6.9263249274055898</v>
      </c>
    </row>
    <row r="36" spans="1:18" s="15" customFormat="1" x14ac:dyDescent="0.25">
      <c r="A36" s="15">
        <v>35</v>
      </c>
      <c r="B36" s="15" t="s">
        <v>26</v>
      </c>
      <c r="C36" s="15">
        <v>176.06800000000001</v>
      </c>
      <c r="D36" s="15">
        <v>69.537999999999997</v>
      </c>
      <c r="E36" s="15">
        <v>175.69300000000001</v>
      </c>
      <c r="F36" s="15">
        <v>59.957999999999998</v>
      </c>
      <c r="G36" s="15">
        <f t="shared" si="0"/>
        <v>3.914405010438414E-2</v>
      </c>
      <c r="H36" s="15">
        <f t="shared" si="1"/>
        <v>3.9124075554381237E-2</v>
      </c>
      <c r="I36" s="16">
        <f t="shared" si="2"/>
        <v>2.2416444066170014</v>
      </c>
      <c r="J36" s="17">
        <f t="shared" si="3"/>
        <v>2.2416444066170014</v>
      </c>
      <c r="K36" s="15">
        <f t="shared" si="4"/>
        <v>1</v>
      </c>
      <c r="L36" s="15">
        <f t="shared" si="5"/>
        <v>0</v>
      </c>
      <c r="M36" s="15">
        <f t="shared" si="6"/>
        <v>0</v>
      </c>
      <c r="N36" s="15">
        <f t="shared" si="7"/>
        <v>0</v>
      </c>
      <c r="O36" s="15">
        <f t="shared" si="8"/>
        <v>1</v>
      </c>
      <c r="P36" s="15">
        <f t="shared" si="9"/>
        <v>0</v>
      </c>
      <c r="Q36" s="18">
        <f t="shared" si="10"/>
        <v>2.2416444066170014</v>
      </c>
      <c r="R36" s="18">
        <f t="shared" si="11"/>
        <v>9.587336700043446</v>
      </c>
    </row>
    <row r="37" spans="1:18" s="15" customFormat="1" x14ac:dyDescent="0.25">
      <c r="A37" s="15">
        <v>36</v>
      </c>
      <c r="B37" s="15" t="s">
        <v>21</v>
      </c>
      <c r="C37" s="15">
        <v>31.423999999999999</v>
      </c>
      <c r="D37" s="15">
        <v>75.225999999999999</v>
      </c>
      <c r="E37" s="15">
        <v>33.777000000000001</v>
      </c>
      <c r="F37" s="15">
        <v>69.088999999999999</v>
      </c>
      <c r="G37" s="15">
        <f>ABS(C37-E37)/(D37-F37)</f>
        <v>0.38341209059801229</v>
      </c>
      <c r="H37" s="15">
        <f>ATAN(G37)</f>
        <v>0.36612518106648284</v>
      </c>
      <c r="I37" s="16">
        <f>DEGREES(H37)</f>
        <v>20.977427648572544</v>
      </c>
      <c r="J37" s="17">
        <f>ABS(I37)</f>
        <v>20.977427648572544</v>
      </c>
      <c r="K37" s="15">
        <f>IF(AND($C37&gt;=$E37,$D37&gt;=$F37),1,0)</f>
        <v>0</v>
      </c>
      <c r="L37" s="15">
        <f>IF(AND($C37&lt;$E37,$D37&lt;$F37),3,0)</f>
        <v>0</v>
      </c>
      <c r="M37" s="15">
        <f>IF(AND($C37&gt;=$E37,$D37&lt;$F37),2,0)</f>
        <v>0</v>
      </c>
      <c r="N37" s="15">
        <f>IF(AND($C37&lt;$E37,$D37&gt;=$F37),4,0)</f>
        <v>4</v>
      </c>
      <c r="O37" s="15">
        <f>SUM(K37:N37)</f>
        <v>4</v>
      </c>
      <c r="P37" s="15">
        <f>IF(O37=1,0,IF(O37=2,90,IF(O37=3,180,IF(O37=4,270))))</f>
        <v>270</v>
      </c>
      <c r="Q37" s="18">
        <f>J37+P37</f>
        <v>290.97742764857253</v>
      </c>
      <c r="R37" s="18">
        <f>POWER((POWER((C37-E37),2)+POWER((D37-F37),2)),1/2)</f>
        <v>6.5726233727485113</v>
      </c>
    </row>
    <row r="38" spans="1:18" s="15" customFormat="1" x14ac:dyDescent="0.25">
      <c r="A38" s="15">
        <v>37</v>
      </c>
      <c r="B38" s="15" t="s">
        <v>21</v>
      </c>
      <c r="C38" s="15">
        <v>76.37</v>
      </c>
      <c r="D38" s="15">
        <v>96.421999999999997</v>
      </c>
      <c r="E38" s="15">
        <v>73.061000000000007</v>
      </c>
      <c r="F38" s="15">
        <v>94.096000000000004</v>
      </c>
      <c r="G38" s="15">
        <f>ABS(C38-E38)/(D38-F38)</f>
        <v>1.4226139294926943</v>
      </c>
      <c r="H38" s="15">
        <f>ATAN(G38)</f>
        <v>0.95810568859877132</v>
      </c>
      <c r="I38" s="16">
        <f>DEGREES(H38)</f>
        <v>54.895412284185113</v>
      </c>
      <c r="J38" s="17">
        <f>ABS(I38)</f>
        <v>54.895412284185113</v>
      </c>
      <c r="K38" s="15">
        <f>IF(AND($C38&gt;=$E38,$D38&gt;=$F38),1,0)</f>
        <v>1</v>
      </c>
      <c r="L38" s="15">
        <f>IF(AND($C38&lt;$E38,$D38&lt;$F38),3,0)</f>
        <v>0</v>
      </c>
      <c r="M38" s="15">
        <f>IF(AND($C38&gt;=$E38,$D38&lt;$F38),2,0)</f>
        <v>0</v>
      </c>
      <c r="N38" s="15">
        <f>IF(AND($C38&lt;$E38,$D38&gt;=$F38),4,0)</f>
        <v>0</v>
      </c>
      <c r="O38" s="15">
        <f>SUM(K38:N38)</f>
        <v>1</v>
      </c>
      <c r="P38" s="15">
        <f>IF(O38=1,0,IF(O38=2,90,IF(O38=3,180,IF(O38=4,270))))</f>
        <v>0</v>
      </c>
      <c r="Q38" s="18">
        <f>J38+P38</f>
        <v>54.895412284185113</v>
      </c>
      <c r="R38" s="18">
        <f>POWER((POWER((C38-E38),2)+POWER((D38-F38),2)),1/2)</f>
        <v>4.0447196441780671</v>
      </c>
    </row>
    <row r="39" spans="1:18" s="15" customFormat="1" x14ac:dyDescent="0.25">
      <c r="A39" s="15">
        <v>38</v>
      </c>
      <c r="B39" s="15" t="s">
        <v>21</v>
      </c>
      <c r="C39" s="15">
        <v>150.79300000000001</v>
      </c>
      <c r="D39" s="15">
        <v>91.753</v>
      </c>
      <c r="E39" s="15">
        <v>156.71700000000001</v>
      </c>
      <c r="F39" s="15">
        <v>93.813000000000002</v>
      </c>
      <c r="G39" s="15">
        <f>ABS(C39-E39)/(D39-F39)</f>
        <v>-2.875728155339806</v>
      </c>
      <c r="H39" s="15">
        <f>ATAN(G39)</f>
        <v>-1.2361380584745942</v>
      </c>
      <c r="I39" s="16">
        <f>DEGREES(H39)</f>
        <v>-70.82549364609001</v>
      </c>
      <c r="J39" s="17">
        <f>ABS(I39)</f>
        <v>70.82549364609001</v>
      </c>
      <c r="K39" s="15">
        <f>IF(AND($C39&gt;=$E39,$D39&gt;=$F39),1,0)</f>
        <v>0</v>
      </c>
      <c r="L39" s="15">
        <f>IF(AND($C39&lt;$E39,$D39&lt;$F39),3,0)</f>
        <v>3</v>
      </c>
      <c r="M39" s="15">
        <f>IF(AND($C39&gt;=$E39,$D39&lt;$F39),2,0)</f>
        <v>0</v>
      </c>
      <c r="N39" s="15">
        <f>IF(AND($C39&lt;$E39,$D39&gt;=$F39),4,0)</f>
        <v>0</v>
      </c>
      <c r="O39" s="15">
        <f>SUM(K39:N39)</f>
        <v>3</v>
      </c>
      <c r="P39" s="15">
        <f>IF(O39=1,0,IF(O39=2,90,IF(O39=3,180,IF(O39=4,270))))</f>
        <v>180</v>
      </c>
      <c r="Q39" s="18">
        <f>J39+P39</f>
        <v>250.82549364609002</v>
      </c>
      <c r="R39" s="18">
        <f>POWER((POWER((C39-E39),2)+POWER((D39-F39),2)),1/2)</f>
        <v>6.2719515304249667</v>
      </c>
    </row>
    <row r="40" spans="1:18" s="15" customFormat="1" x14ac:dyDescent="0.25">
      <c r="A40" s="15">
        <v>39</v>
      </c>
      <c r="B40" s="15" t="s">
        <v>21</v>
      </c>
      <c r="C40" s="15">
        <v>182.58600000000001</v>
      </c>
      <c r="D40" s="15">
        <v>91.631</v>
      </c>
      <c r="E40" s="15">
        <v>189.77199999999999</v>
      </c>
      <c r="F40" s="15">
        <v>90.040999999999997</v>
      </c>
      <c r="G40" s="15">
        <f>ABS(C40-E40)/(D40-F40)</f>
        <v>4.5194968553458885</v>
      </c>
      <c r="H40" s="15">
        <f>ATAN(G40)</f>
        <v>1.3530411071971566</v>
      </c>
      <c r="I40" s="16">
        <f>DEGREES(H40)</f>
        <v>77.523544950105077</v>
      </c>
      <c r="J40" s="17">
        <f>ABS(I40)</f>
        <v>77.523544950105077</v>
      </c>
      <c r="K40" s="15">
        <f>IF(AND($C40&gt;=$E40,$D40&gt;=$F40),1,0)</f>
        <v>0</v>
      </c>
      <c r="L40" s="15">
        <f>IF(AND($C40&lt;$E40,$D40&lt;$F40),3,0)</f>
        <v>0</v>
      </c>
      <c r="M40" s="15">
        <f>IF(AND($C40&gt;=$E40,$D40&lt;$F40),2,0)</f>
        <v>0</v>
      </c>
      <c r="N40" s="15">
        <f>IF(AND($C40&lt;$E40,$D40&gt;=$F40),4,0)</f>
        <v>4</v>
      </c>
      <c r="O40" s="15">
        <f>SUM(K40:N40)</f>
        <v>4</v>
      </c>
      <c r="P40" s="15">
        <f>IF(O40=1,0,IF(O40=2,90,IF(O40=3,180,IF(O40=4,270))))</f>
        <v>270</v>
      </c>
      <c r="Q40" s="18">
        <f>J40+P40</f>
        <v>347.52354495010508</v>
      </c>
      <c r="R40" s="18">
        <f>POWER((POWER((C40-E40),2)+POWER((D40-F40),2)),1/2)</f>
        <v>7.3598027147471621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abSelected="1" topLeftCell="N40" workbookViewId="0">
      <selection sqref="A1:V45"/>
    </sheetView>
  </sheetViews>
  <sheetFormatPr defaultRowHeight="13.8" x14ac:dyDescent="0.25"/>
  <cols>
    <col min="2" max="2" width="34.77734375" customWidth="1"/>
  </cols>
  <sheetData>
    <row r="1" spans="1:22" ht="20.399999999999999" x14ac:dyDescent="0.35">
      <c r="B1" t="s">
        <v>27</v>
      </c>
      <c r="C1" t="s">
        <v>28</v>
      </c>
      <c r="D1" t="s">
        <v>29</v>
      </c>
      <c r="E1" t="s">
        <v>30</v>
      </c>
      <c r="F1" t="s">
        <v>31</v>
      </c>
      <c r="G1" s="1" t="s">
        <v>32</v>
      </c>
      <c r="H1" s="1" t="s">
        <v>33</v>
      </c>
      <c r="I1" s="2" t="s">
        <v>34</v>
      </c>
      <c r="J1" s="2" t="s">
        <v>35</v>
      </c>
      <c r="K1" t="s">
        <v>36</v>
      </c>
      <c r="L1" t="s">
        <v>10</v>
      </c>
      <c r="M1" t="s">
        <v>37</v>
      </c>
      <c r="N1" t="s">
        <v>38</v>
      </c>
      <c r="O1" t="s">
        <v>39</v>
      </c>
      <c r="P1" t="s">
        <v>40</v>
      </c>
      <c r="Q1" s="3" t="s">
        <v>41</v>
      </c>
      <c r="R1" s="4" t="s">
        <v>16</v>
      </c>
      <c r="S1" t="s">
        <v>42</v>
      </c>
      <c r="T1" t="s">
        <v>18</v>
      </c>
      <c r="U1" t="s">
        <v>19</v>
      </c>
    </row>
    <row r="2" spans="1:22" x14ac:dyDescent="0.25">
      <c r="A2" s="20">
        <v>1</v>
      </c>
      <c r="B2" s="20" t="s">
        <v>43</v>
      </c>
      <c r="C2" s="20">
        <v>18.085999999999999</v>
      </c>
      <c r="D2" s="20">
        <v>80.751999999999995</v>
      </c>
      <c r="E2" s="20">
        <v>18.824999999999999</v>
      </c>
      <c r="F2" s="20">
        <v>70.272000000000006</v>
      </c>
      <c r="G2" s="20">
        <f>ABS(C2-E2)/(D2-F2)</f>
        <v>7.051526717557266E-2</v>
      </c>
      <c r="H2" s="20">
        <f>ATAN(G2)</f>
        <v>7.0398737863807528E-2</v>
      </c>
      <c r="I2" s="21">
        <f>DEGREES(H2)</f>
        <v>4.0335505626439963</v>
      </c>
      <c r="J2" s="22">
        <f>ABS(I2)</f>
        <v>4.0335505626439963</v>
      </c>
      <c r="K2" s="20">
        <f>IF(AND($C2&gt;=$E2,$D2&gt;=$F2),1,0)</f>
        <v>0</v>
      </c>
      <c r="L2" s="20">
        <f>IF(AND($C2&lt;$E2,$D2&lt;$F2),3,0)</f>
        <v>0</v>
      </c>
      <c r="M2" s="20">
        <f>IF(AND($C2&gt;=$E2,$D2&lt;$F2),2,0)</f>
        <v>0</v>
      </c>
      <c r="N2" s="20">
        <f>IF(AND($C2&lt;$E2,$D2&gt;=$F2),4,0)</f>
        <v>4</v>
      </c>
      <c r="O2" s="20">
        <f>SUM(K2:N2)</f>
        <v>4</v>
      </c>
      <c r="P2" s="20">
        <f>IF(O2=1,0,IF(O2=2,90,IF(O2=3,180,IF(O2=4,270))))</f>
        <v>270</v>
      </c>
      <c r="Q2" s="23">
        <f>J2+P2</f>
        <v>274.033550562644</v>
      </c>
      <c r="R2" s="23">
        <f>POWER((POWER((C2-E2),2)+POWER((D2-F2),2)),1/2)</f>
        <v>10.506023082022987</v>
      </c>
      <c r="S2" s="20">
        <v>6</v>
      </c>
      <c r="T2" s="20">
        <v>12</v>
      </c>
      <c r="U2" s="20"/>
      <c r="V2" s="24">
        <v>0.5</v>
      </c>
    </row>
    <row r="3" spans="1:22" x14ac:dyDescent="0.25">
      <c r="A3" s="20">
        <v>2</v>
      </c>
      <c r="B3" s="20" t="s">
        <v>43</v>
      </c>
      <c r="C3" s="20">
        <v>60.362000000000002</v>
      </c>
      <c r="D3" s="20">
        <v>51.67</v>
      </c>
      <c r="E3" s="20">
        <v>51.203000000000003</v>
      </c>
      <c r="F3" s="20">
        <v>50.091000000000001</v>
      </c>
      <c r="G3" s="20">
        <f t="shared" ref="G3:G45" si="0">ABS(C3-E3)/(D3-F3)</f>
        <v>5.8005066497783373</v>
      </c>
      <c r="H3" s="20">
        <f t="shared" ref="H3:H45" si="1">ATAN(G3)</f>
        <v>1.400075740227293</v>
      </c>
      <c r="I3" s="21">
        <f t="shared" ref="I3:I45" si="2">DEGREES(H3)</f>
        <v>80.218430913678503</v>
      </c>
      <c r="J3" s="22">
        <f t="shared" ref="J3:J45" si="3">ABS(I3)</f>
        <v>80.218430913678503</v>
      </c>
      <c r="K3" s="20">
        <f t="shared" ref="K3:K45" si="4">IF(AND($C3&gt;=$E3,$D3&gt;=$F3),1,0)</f>
        <v>1</v>
      </c>
      <c r="L3" s="20">
        <f t="shared" ref="L3:L45" si="5">IF(AND($C3&lt;$E3,$D3&lt;$F3),3,0)</f>
        <v>0</v>
      </c>
      <c r="M3" s="20">
        <f t="shared" ref="M3:M45" si="6">IF(AND($C3&gt;=$E3,$D3&lt;$F3),2,0)</f>
        <v>0</v>
      </c>
      <c r="N3" s="20">
        <f t="shared" ref="N3:N45" si="7">IF(AND($C3&lt;$E3,$D3&gt;=$F3),4,0)</f>
        <v>0</v>
      </c>
      <c r="O3" s="20">
        <f t="shared" ref="O3:O45" si="8">SUM(K3:N3)</f>
        <v>1</v>
      </c>
      <c r="P3" s="20">
        <f t="shared" ref="P3:P45" si="9">IF(O3=1,0,IF(O3=2,90,IF(O3=3,180,IF(O3=4,270))))</f>
        <v>0</v>
      </c>
      <c r="Q3" s="23">
        <f t="shared" ref="Q3:Q45" si="10">J3+P3</f>
        <v>80.218430913678503</v>
      </c>
      <c r="R3" s="23">
        <f t="shared" ref="R3:R45" si="11">POWER((POWER((C3-E3),2)+POWER((D3-F3),2)),1/2)</f>
        <v>9.2941122222620045</v>
      </c>
      <c r="S3" s="20"/>
      <c r="T3" s="20"/>
      <c r="U3" s="20"/>
      <c r="V3" s="20"/>
    </row>
    <row r="4" spans="1:22" x14ac:dyDescent="0.25">
      <c r="A4" s="20">
        <v>3</v>
      </c>
      <c r="B4" s="20" t="s">
        <v>43</v>
      </c>
      <c r="C4" s="20">
        <v>93.975999999999999</v>
      </c>
      <c r="D4" s="20">
        <v>67.745999999999995</v>
      </c>
      <c r="E4" s="20">
        <v>91.8</v>
      </c>
      <c r="F4" s="20">
        <v>64.198999999999998</v>
      </c>
      <c r="G4" s="20">
        <f t="shared" si="0"/>
        <v>0.61347617705103008</v>
      </c>
      <c r="H4" s="20">
        <f t="shared" si="1"/>
        <v>0.55026957117606046</v>
      </c>
      <c r="I4" s="21">
        <f t="shared" si="2"/>
        <v>31.52812402286192</v>
      </c>
      <c r="J4" s="22">
        <f t="shared" si="3"/>
        <v>31.52812402286192</v>
      </c>
      <c r="K4" s="20">
        <f t="shared" si="4"/>
        <v>1</v>
      </c>
      <c r="L4" s="20">
        <f t="shared" si="5"/>
        <v>0</v>
      </c>
      <c r="M4" s="20">
        <f t="shared" si="6"/>
        <v>0</v>
      </c>
      <c r="N4" s="20">
        <f t="shared" si="7"/>
        <v>0</v>
      </c>
      <c r="O4" s="20">
        <f t="shared" si="8"/>
        <v>1</v>
      </c>
      <c r="P4" s="20">
        <f t="shared" si="9"/>
        <v>0</v>
      </c>
      <c r="Q4" s="23">
        <f t="shared" si="10"/>
        <v>31.52812402286192</v>
      </c>
      <c r="R4" s="23">
        <f t="shared" si="11"/>
        <v>4.1612720410951249</v>
      </c>
      <c r="S4" s="20"/>
      <c r="T4" s="20"/>
      <c r="U4" s="20"/>
      <c r="V4" s="20"/>
    </row>
    <row r="5" spans="1:22" x14ac:dyDescent="0.25">
      <c r="A5" s="20">
        <v>4</v>
      </c>
      <c r="B5" s="20" t="s">
        <v>43</v>
      </c>
      <c r="C5" s="20">
        <v>116.874</v>
      </c>
      <c r="D5" s="20">
        <v>81.625</v>
      </c>
      <c r="E5" s="20">
        <v>119.907</v>
      </c>
      <c r="F5" s="20">
        <v>82.822000000000003</v>
      </c>
      <c r="G5" s="20">
        <f t="shared" si="0"/>
        <v>-2.5338345864661607</v>
      </c>
      <c r="H5" s="20">
        <f t="shared" si="1"/>
        <v>-1.1949029359259873</v>
      </c>
      <c r="I5" s="21">
        <f t="shared" si="2"/>
        <v>-68.4628951563501</v>
      </c>
      <c r="J5" s="22">
        <f t="shared" si="3"/>
        <v>68.4628951563501</v>
      </c>
      <c r="K5" s="20">
        <f t="shared" si="4"/>
        <v>0</v>
      </c>
      <c r="L5" s="20">
        <f t="shared" si="5"/>
        <v>3</v>
      </c>
      <c r="M5" s="20">
        <f t="shared" si="6"/>
        <v>0</v>
      </c>
      <c r="N5" s="20">
        <f t="shared" si="7"/>
        <v>0</v>
      </c>
      <c r="O5" s="20">
        <f t="shared" si="8"/>
        <v>3</v>
      </c>
      <c r="P5" s="20">
        <f t="shared" si="9"/>
        <v>180</v>
      </c>
      <c r="Q5" s="23">
        <f t="shared" si="10"/>
        <v>248.4628951563501</v>
      </c>
      <c r="R5" s="23">
        <f t="shared" si="11"/>
        <v>3.2606591358190165</v>
      </c>
      <c r="S5" s="20"/>
      <c r="T5" s="20"/>
      <c r="U5" s="20"/>
      <c r="V5" s="20"/>
    </row>
    <row r="6" spans="1:22" x14ac:dyDescent="0.25">
      <c r="A6" s="20">
        <v>5</v>
      </c>
      <c r="B6" s="20" t="s">
        <v>43</v>
      </c>
      <c r="C6" s="20">
        <v>156.19300000000001</v>
      </c>
      <c r="D6" s="20">
        <v>99.600999999999999</v>
      </c>
      <c r="E6" s="20">
        <v>171.739</v>
      </c>
      <c r="F6" s="20">
        <v>97.998000000000005</v>
      </c>
      <c r="G6" s="20">
        <f t="shared" si="0"/>
        <v>9.6980661260137531</v>
      </c>
      <c r="H6" s="20">
        <f t="shared" si="1"/>
        <v>1.4680461180621025</v>
      </c>
      <c r="I6" s="21">
        <f t="shared" si="2"/>
        <v>84.112846695522649</v>
      </c>
      <c r="J6" s="22">
        <f t="shared" si="3"/>
        <v>84.112846695522649</v>
      </c>
      <c r="K6" s="20">
        <f t="shared" si="4"/>
        <v>0</v>
      </c>
      <c r="L6" s="20">
        <f t="shared" si="5"/>
        <v>0</v>
      </c>
      <c r="M6" s="20">
        <f t="shared" si="6"/>
        <v>0</v>
      </c>
      <c r="N6" s="20">
        <f t="shared" si="7"/>
        <v>4</v>
      </c>
      <c r="O6" s="20">
        <f t="shared" si="8"/>
        <v>4</v>
      </c>
      <c r="P6" s="20">
        <f t="shared" si="9"/>
        <v>270</v>
      </c>
      <c r="Q6" s="23">
        <f t="shared" si="10"/>
        <v>354.11284669552265</v>
      </c>
      <c r="R6" s="23">
        <f t="shared" si="11"/>
        <v>15.628426824220016</v>
      </c>
      <c r="S6" s="20"/>
      <c r="T6" s="20"/>
      <c r="U6" s="20"/>
      <c r="V6" s="20"/>
    </row>
    <row r="7" spans="1:22" x14ac:dyDescent="0.25">
      <c r="A7" s="20">
        <v>6</v>
      </c>
      <c r="B7" s="20" t="s">
        <v>43</v>
      </c>
      <c r="C7" s="20">
        <v>190.13900000000001</v>
      </c>
      <c r="D7" s="20">
        <v>98.039000000000001</v>
      </c>
      <c r="E7" s="20">
        <v>199.47499999999999</v>
      </c>
      <c r="F7" s="20">
        <v>101.378</v>
      </c>
      <c r="G7" s="20">
        <f t="shared" si="0"/>
        <v>-2.7960467205750188</v>
      </c>
      <c r="H7" s="20">
        <f t="shared" si="1"/>
        <v>-1.2273246221723382</v>
      </c>
      <c r="I7" s="21">
        <f t="shared" si="2"/>
        <v>-70.320520942963356</v>
      </c>
      <c r="J7" s="22">
        <f t="shared" si="3"/>
        <v>70.320520942963356</v>
      </c>
      <c r="K7" s="20">
        <f t="shared" si="4"/>
        <v>0</v>
      </c>
      <c r="L7" s="20">
        <f t="shared" si="5"/>
        <v>3</v>
      </c>
      <c r="M7" s="20">
        <f t="shared" si="6"/>
        <v>0</v>
      </c>
      <c r="N7" s="20">
        <f t="shared" si="7"/>
        <v>0</v>
      </c>
      <c r="O7" s="20">
        <f t="shared" si="8"/>
        <v>3</v>
      </c>
      <c r="P7" s="20">
        <f t="shared" si="9"/>
        <v>180</v>
      </c>
      <c r="Q7" s="23">
        <f t="shared" si="10"/>
        <v>250.32052094296336</v>
      </c>
      <c r="R7" s="23">
        <f t="shared" si="11"/>
        <v>9.915130710182277</v>
      </c>
      <c r="S7" s="20"/>
      <c r="T7" s="20"/>
      <c r="U7" s="20"/>
      <c r="V7" s="20"/>
    </row>
    <row r="8" spans="1:22" x14ac:dyDescent="0.25">
      <c r="A8" s="20">
        <v>13</v>
      </c>
      <c r="B8" s="20" t="s">
        <v>44</v>
      </c>
      <c r="C8" s="20">
        <v>13.135999999999999</v>
      </c>
      <c r="D8" s="20">
        <v>48.317999999999998</v>
      </c>
      <c r="E8" s="20">
        <v>9.4499999999999993</v>
      </c>
      <c r="F8" s="20">
        <v>35.520000000000003</v>
      </c>
      <c r="G8" s="20">
        <f t="shared" si="0"/>
        <v>0.28801375214877334</v>
      </c>
      <c r="H8" s="20">
        <f t="shared" si="1"/>
        <v>0.28042428709186568</v>
      </c>
      <c r="I8" s="21">
        <f t="shared" si="2"/>
        <v>16.067128123328832</v>
      </c>
      <c r="J8" s="22">
        <f t="shared" si="3"/>
        <v>16.067128123328832</v>
      </c>
      <c r="K8" s="20">
        <f t="shared" si="4"/>
        <v>1</v>
      </c>
      <c r="L8" s="20">
        <f t="shared" si="5"/>
        <v>0</v>
      </c>
      <c r="M8" s="20">
        <f t="shared" si="6"/>
        <v>0</v>
      </c>
      <c r="N8" s="20">
        <f t="shared" si="7"/>
        <v>0</v>
      </c>
      <c r="O8" s="20">
        <f t="shared" si="8"/>
        <v>1</v>
      </c>
      <c r="P8" s="20">
        <f t="shared" si="9"/>
        <v>0</v>
      </c>
      <c r="Q8" s="23">
        <f t="shared" si="10"/>
        <v>16.067128123328832</v>
      </c>
      <c r="R8" s="23">
        <f t="shared" si="11"/>
        <v>13.318235618879847</v>
      </c>
      <c r="S8" s="20"/>
      <c r="T8" s="20"/>
      <c r="U8" s="20"/>
      <c r="V8" s="20"/>
    </row>
    <row r="9" spans="1:22" x14ac:dyDescent="0.25">
      <c r="A9" s="20">
        <v>14</v>
      </c>
      <c r="B9" s="20" t="s">
        <v>44</v>
      </c>
      <c r="C9" s="20">
        <v>43.938000000000002</v>
      </c>
      <c r="D9" s="20">
        <v>38.542999999999999</v>
      </c>
      <c r="E9" s="20">
        <v>51.52</v>
      </c>
      <c r="F9" s="20">
        <v>30.465</v>
      </c>
      <c r="G9" s="20">
        <f t="shared" si="0"/>
        <v>0.93859866303540496</v>
      </c>
      <c r="H9" s="20">
        <f t="shared" si="1"/>
        <v>0.75373569594558276</v>
      </c>
      <c r="I9" s="21">
        <f t="shared" si="2"/>
        <v>43.18587424603777</v>
      </c>
      <c r="J9" s="22">
        <f t="shared" si="3"/>
        <v>43.18587424603777</v>
      </c>
      <c r="K9" s="20">
        <f t="shared" si="4"/>
        <v>0</v>
      </c>
      <c r="L9" s="20">
        <f t="shared" si="5"/>
        <v>0</v>
      </c>
      <c r="M9" s="20">
        <f t="shared" si="6"/>
        <v>0</v>
      </c>
      <c r="N9" s="20">
        <f t="shared" si="7"/>
        <v>4</v>
      </c>
      <c r="O9" s="20">
        <f t="shared" si="8"/>
        <v>4</v>
      </c>
      <c r="P9" s="20">
        <f t="shared" si="9"/>
        <v>270</v>
      </c>
      <c r="Q9" s="23">
        <f t="shared" si="10"/>
        <v>313.18587424603777</v>
      </c>
      <c r="R9" s="23">
        <f t="shared" si="11"/>
        <v>11.078845066161003</v>
      </c>
      <c r="S9" s="20"/>
      <c r="T9" s="20"/>
      <c r="U9" s="20"/>
      <c r="V9" s="20"/>
    </row>
    <row r="10" spans="1:22" x14ac:dyDescent="0.25">
      <c r="A10" s="20">
        <v>15</v>
      </c>
      <c r="B10" s="20" t="s">
        <v>44</v>
      </c>
      <c r="C10" s="20">
        <v>87.15</v>
      </c>
      <c r="D10" s="20">
        <v>63.137</v>
      </c>
      <c r="E10" s="20">
        <v>81.376000000000005</v>
      </c>
      <c r="F10" s="20">
        <v>71.715000000000003</v>
      </c>
      <c r="G10" s="20">
        <f t="shared" si="0"/>
        <v>-0.67311727675448807</v>
      </c>
      <c r="H10" s="20">
        <f t="shared" si="1"/>
        <v>-0.59245512495248553</v>
      </c>
      <c r="I10" s="21">
        <f t="shared" si="2"/>
        <v>-33.945178210673248</v>
      </c>
      <c r="J10" s="22">
        <f t="shared" si="3"/>
        <v>33.945178210673248</v>
      </c>
      <c r="K10" s="20">
        <f t="shared" si="4"/>
        <v>0</v>
      </c>
      <c r="L10" s="20">
        <f t="shared" si="5"/>
        <v>0</v>
      </c>
      <c r="M10" s="20">
        <f t="shared" si="6"/>
        <v>2</v>
      </c>
      <c r="N10" s="20">
        <f t="shared" si="7"/>
        <v>0</v>
      </c>
      <c r="O10" s="20">
        <f t="shared" si="8"/>
        <v>2</v>
      </c>
      <c r="P10" s="20">
        <f t="shared" si="9"/>
        <v>90</v>
      </c>
      <c r="Q10" s="23">
        <f t="shared" si="10"/>
        <v>123.94517821067325</v>
      </c>
      <c r="R10" s="23">
        <f t="shared" si="11"/>
        <v>10.340268855305458</v>
      </c>
      <c r="S10" s="20"/>
      <c r="T10" s="20"/>
      <c r="U10" s="20"/>
      <c r="V10" s="20"/>
    </row>
    <row r="11" spans="1:22" x14ac:dyDescent="0.25">
      <c r="A11" s="20">
        <v>16</v>
      </c>
      <c r="B11" s="20" t="s">
        <v>44</v>
      </c>
      <c r="C11" s="20">
        <v>148.69300000000001</v>
      </c>
      <c r="D11" s="20">
        <v>56.402999999999999</v>
      </c>
      <c r="E11" s="20">
        <v>143.08600000000001</v>
      </c>
      <c r="F11" s="20">
        <v>61.279000000000003</v>
      </c>
      <c r="G11" s="20">
        <f t="shared" si="0"/>
        <v>-1.1499179655455278</v>
      </c>
      <c r="H11" s="20">
        <f t="shared" si="1"/>
        <v>-0.85501741407464882</v>
      </c>
      <c r="I11" s="21">
        <f t="shared" si="2"/>
        <v>-48.988889236666886</v>
      </c>
      <c r="J11" s="22">
        <f t="shared" si="3"/>
        <v>48.988889236666886</v>
      </c>
      <c r="K11" s="20">
        <f t="shared" si="4"/>
        <v>0</v>
      </c>
      <c r="L11" s="20">
        <f t="shared" si="5"/>
        <v>0</v>
      </c>
      <c r="M11" s="20">
        <f t="shared" si="6"/>
        <v>2</v>
      </c>
      <c r="N11" s="20">
        <f t="shared" si="7"/>
        <v>0</v>
      </c>
      <c r="O11" s="20">
        <f t="shared" si="8"/>
        <v>2</v>
      </c>
      <c r="P11" s="20">
        <f t="shared" si="9"/>
        <v>90</v>
      </c>
      <c r="Q11" s="23">
        <f t="shared" si="10"/>
        <v>138.98888923666689</v>
      </c>
      <c r="R11" s="23">
        <f t="shared" si="11"/>
        <v>7.4306005813796805</v>
      </c>
      <c r="S11" s="20"/>
      <c r="T11" s="20"/>
      <c r="U11" s="20"/>
      <c r="V11" s="20"/>
    </row>
    <row r="12" spans="1:22" x14ac:dyDescent="0.25">
      <c r="A12" s="20">
        <v>17</v>
      </c>
      <c r="B12" s="20" t="s">
        <v>44</v>
      </c>
      <c r="C12" s="20">
        <v>183.017</v>
      </c>
      <c r="D12" s="20">
        <v>47.573999999999998</v>
      </c>
      <c r="E12" s="20">
        <v>175.124</v>
      </c>
      <c r="F12" s="20">
        <v>48.98</v>
      </c>
      <c r="G12" s="20">
        <f t="shared" si="0"/>
        <v>-5.6137980085348556</v>
      </c>
      <c r="H12" s="20">
        <f t="shared" si="1"/>
        <v>-1.3945128458625566</v>
      </c>
      <c r="I12" s="21">
        <f t="shared" si="2"/>
        <v>-79.899700544702</v>
      </c>
      <c r="J12" s="22">
        <f t="shared" si="3"/>
        <v>79.899700544702</v>
      </c>
      <c r="K12" s="20">
        <f t="shared" si="4"/>
        <v>0</v>
      </c>
      <c r="L12" s="20">
        <f t="shared" si="5"/>
        <v>0</v>
      </c>
      <c r="M12" s="20">
        <f t="shared" si="6"/>
        <v>2</v>
      </c>
      <c r="N12" s="20">
        <f t="shared" si="7"/>
        <v>0</v>
      </c>
      <c r="O12" s="20">
        <f t="shared" si="8"/>
        <v>2</v>
      </c>
      <c r="P12" s="20">
        <f t="shared" si="9"/>
        <v>90</v>
      </c>
      <c r="Q12" s="23">
        <f t="shared" si="10"/>
        <v>169.899700544702</v>
      </c>
      <c r="R12" s="23">
        <f t="shared" si="11"/>
        <v>8.0172492165330631</v>
      </c>
      <c r="S12" s="20"/>
      <c r="T12" s="20"/>
      <c r="U12" s="20"/>
      <c r="V12" s="20"/>
    </row>
    <row r="13" spans="1:22" x14ac:dyDescent="0.25">
      <c r="A13" s="20">
        <v>18</v>
      </c>
      <c r="B13" s="20" t="s">
        <v>44</v>
      </c>
      <c r="C13" s="20">
        <v>206.833</v>
      </c>
      <c r="D13" s="20">
        <v>41.155999999999999</v>
      </c>
      <c r="E13" s="20">
        <v>207.37299999999999</v>
      </c>
      <c r="F13" s="20">
        <v>45.185000000000002</v>
      </c>
      <c r="G13" s="20">
        <f t="shared" si="0"/>
        <v>-0.1340282948622466</v>
      </c>
      <c r="H13" s="20">
        <f t="shared" si="1"/>
        <v>-0.13323429249294505</v>
      </c>
      <c r="I13" s="21">
        <f t="shared" si="2"/>
        <v>-7.6337626462572992</v>
      </c>
      <c r="J13" s="22">
        <f t="shared" si="3"/>
        <v>7.6337626462572992</v>
      </c>
      <c r="K13" s="20">
        <f t="shared" si="4"/>
        <v>0</v>
      </c>
      <c r="L13" s="20">
        <f t="shared" si="5"/>
        <v>3</v>
      </c>
      <c r="M13" s="20">
        <f t="shared" si="6"/>
        <v>0</v>
      </c>
      <c r="N13" s="20">
        <f t="shared" si="7"/>
        <v>0</v>
      </c>
      <c r="O13" s="20">
        <f t="shared" si="8"/>
        <v>3</v>
      </c>
      <c r="P13" s="20">
        <f t="shared" si="9"/>
        <v>180</v>
      </c>
      <c r="Q13" s="23">
        <f t="shared" si="10"/>
        <v>187.63376264625731</v>
      </c>
      <c r="R13" s="23">
        <f t="shared" si="11"/>
        <v>4.0650265681788627</v>
      </c>
      <c r="S13" s="20"/>
      <c r="T13" s="20"/>
      <c r="U13" s="20"/>
      <c r="V13" s="20"/>
    </row>
    <row r="14" spans="1:22" x14ac:dyDescent="0.25">
      <c r="A14" s="25">
        <v>25</v>
      </c>
      <c r="B14" s="25" t="s">
        <v>45</v>
      </c>
      <c r="C14" s="25">
        <v>18.946999999999999</v>
      </c>
      <c r="D14" s="25">
        <v>42.851999999999997</v>
      </c>
      <c r="E14" s="25">
        <v>13.436</v>
      </c>
      <c r="F14" s="25">
        <v>34.508000000000003</v>
      </c>
      <c r="G14" s="25">
        <f t="shared" si="0"/>
        <v>0.66047459252157281</v>
      </c>
      <c r="H14" s="25">
        <f t="shared" si="1"/>
        <v>0.58370352313788465</v>
      </c>
      <c r="I14" s="26">
        <f t="shared" si="2"/>
        <v>33.443748362717585</v>
      </c>
      <c r="J14" s="27">
        <f t="shared" si="3"/>
        <v>33.443748362717585</v>
      </c>
      <c r="K14" s="25">
        <f t="shared" si="4"/>
        <v>1</v>
      </c>
      <c r="L14" s="25">
        <f t="shared" si="5"/>
        <v>0</v>
      </c>
      <c r="M14" s="25">
        <f t="shared" si="6"/>
        <v>0</v>
      </c>
      <c r="N14" s="25">
        <f t="shared" si="7"/>
        <v>0</v>
      </c>
      <c r="O14" s="25">
        <f t="shared" si="8"/>
        <v>1</v>
      </c>
      <c r="P14" s="25">
        <f t="shared" si="9"/>
        <v>0</v>
      </c>
      <c r="Q14" s="28">
        <f t="shared" si="10"/>
        <v>33.443748362717585</v>
      </c>
      <c r="R14" s="28">
        <f t="shared" si="11"/>
        <v>9.9996728446484635</v>
      </c>
      <c r="S14" s="25">
        <v>10</v>
      </c>
      <c r="T14" s="25">
        <v>17</v>
      </c>
      <c r="U14" s="25">
        <f>10/17</f>
        <v>0.58823529411764708</v>
      </c>
      <c r="V14" s="29">
        <v>0.58799999999999997</v>
      </c>
    </row>
    <row r="15" spans="1:22" x14ac:dyDescent="0.25">
      <c r="A15" s="25">
        <v>26</v>
      </c>
      <c r="B15" s="25" t="s">
        <v>45</v>
      </c>
      <c r="C15" s="25">
        <v>66.099999999999994</v>
      </c>
      <c r="D15" s="25">
        <v>39.087000000000003</v>
      </c>
      <c r="E15" s="25">
        <v>66.504000000000005</v>
      </c>
      <c r="F15" s="25">
        <v>39.841999999999999</v>
      </c>
      <c r="G15" s="25">
        <f t="shared" si="0"/>
        <v>-0.5350993377483616</v>
      </c>
      <c r="H15" s="25">
        <f t="shared" si="1"/>
        <v>-0.491331234848633</v>
      </c>
      <c r="I15" s="26">
        <f t="shared" si="2"/>
        <v>-28.151206099777745</v>
      </c>
      <c r="J15" s="27">
        <f t="shared" si="3"/>
        <v>28.151206099777745</v>
      </c>
      <c r="K15" s="25">
        <f t="shared" si="4"/>
        <v>0</v>
      </c>
      <c r="L15" s="25">
        <f t="shared" si="5"/>
        <v>3</v>
      </c>
      <c r="M15" s="25">
        <f t="shared" si="6"/>
        <v>0</v>
      </c>
      <c r="N15" s="25">
        <f t="shared" si="7"/>
        <v>0</v>
      </c>
      <c r="O15" s="25">
        <f t="shared" si="8"/>
        <v>3</v>
      </c>
      <c r="P15" s="25">
        <f t="shared" si="9"/>
        <v>180</v>
      </c>
      <c r="Q15" s="28">
        <f t="shared" si="10"/>
        <v>208.15120609977774</v>
      </c>
      <c r="R15" s="28">
        <f t="shared" si="11"/>
        <v>0.85629492582871336</v>
      </c>
      <c r="S15" s="25"/>
      <c r="T15" s="25"/>
      <c r="U15" s="25"/>
      <c r="V15" s="25"/>
    </row>
    <row r="16" spans="1:22" x14ac:dyDescent="0.25">
      <c r="A16" s="25">
        <v>27</v>
      </c>
      <c r="B16" s="25" t="s">
        <v>45</v>
      </c>
      <c r="C16" s="25">
        <v>128.31800000000001</v>
      </c>
      <c r="D16" s="25">
        <v>44.548999999999999</v>
      </c>
      <c r="E16" s="25">
        <v>135.18700000000001</v>
      </c>
      <c r="F16" s="25">
        <v>46.848999999999997</v>
      </c>
      <c r="G16" s="25">
        <f t="shared" si="0"/>
        <v>-2.9865217391304384</v>
      </c>
      <c r="H16" s="25">
        <f t="shared" si="1"/>
        <v>-1.2476924751059253</v>
      </c>
      <c r="I16" s="26">
        <f t="shared" si="2"/>
        <v>-71.487512953801044</v>
      </c>
      <c r="J16" s="27">
        <f t="shared" si="3"/>
        <v>71.487512953801044</v>
      </c>
      <c r="K16" s="25">
        <f t="shared" si="4"/>
        <v>0</v>
      </c>
      <c r="L16" s="25">
        <f t="shared" si="5"/>
        <v>3</v>
      </c>
      <c r="M16" s="25">
        <f t="shared" si="6"/>
        <v>0</v>
      </c>
      <c r="N16" s="25">
        <f t="shared" si="7"/>
        <v>0</v>
      </c>
      <c r="O16" s="25">
        <f t="shared" si="8"/>
        <v>3</v>
      </c>
      <c r="P16" s="25">
        <f t="shared" si="9"/>
        <v>180</v>
      </c>
      <c r="Q16" s="28">
        <f t="shared" si="10"/>
        <v>251.48751295380106</v>
      </c>
      <c r="R16" s="28">
        <f t="shared" si="11"/>
        <v>7.2438360693765</v>
      </c>
      <c r="S16" s="25"/>
      <c r="T16" s="25"/>
      <c r="U16" s="25"/>
      <c r="V16" s="25"/>
    </row>
    <row r="17" spans="1:22" x14ac:dyDescent="0.25">
      <c r="A17" s="25">
        <v>28</v>
      </c>
      <c r="B17" s="25" t="s">
        <v>45</v>
      </c>
      <c r="C17" s="25">
        <v>178.61699999999999</v>
      </c>
      <c r="D17" s="25">
        <v>41.976999999999997</v>
      </c>
      <c r="E17" s="25">
        <v>173.05</v>
      </c>
      <c r="F17" s="25">
        <v>42.462000000000003</v>
      </c>
      <c r="G17" s="25">
        <f t="shared" si="0"/>
        <v>-11.478350515463719</v>
      </c>
      <c r="H17" s="25">
        <f t="shared" si="1"/>
        <v>-1.4838952113028669</v>
      </c>
      <c r="I17" s="26">
        <f t="shared" si="2"/>
        <v>-85.020932847327771</v>
      </c>
      <c r="J17" s="27">
        <f t="shared" si="3"/>
        <v>85.020932847327771</v>
      </c>
      <c r="K17" s="25">
        <f t="shared" si="4"/>
        <v>0</v>
      </c>
      <c r="L17" s="25">
        <f t="shared" si="5"/>
        <v>0</v>
      </c>
      <c r="M17" s="25">
        <f t="shared" si="6"/>
        <v>2</v>
      </c>
      <c r="N17" s="25">
        <f t="shared" si="7"/>
        <v>0</v>
      </c>
      <c r="O17" s="25">
        <f t="shared" si="8"/>
        <v>2</v>
      </c>
      <c r="P17" s="25">
        <f t="shared" si="9"/>
        <v>90</v>
      </c>
      <c r="Q17" s="28">
        <f t="shared" si="10"/>
        <v>175.02093284732777</v>
      </c>
      <c r="R17" s="28">
        <f t="shared" si="11"/>
        <v>5.5880867924540834</v>
      </c>
      <c r="S17" s="25"/>
      <c r="T17" s="25"/>
      <c r="U17" s="25"/>
      <c r="V17" s="25"/>
    </row>
    <row r="18" spans="1:22" x14ac:dyDescent="0.25">
      <c r="A18" s="25">
        <v>33</v>
      </c>
      <c r="B18" s="25" t="s">
        <v>46</v>
      </c>
      <c r="C18" s="25">
        <v>8.2319999999999993</v>
      </c>
      <c r="D18" s="25">
        <v>55.079000000000001</v>
      </c>
      <c r="E18" s="25">
        <v>15.022</v>
      </c>
      <c r="F18" s="25">
        <v>56.533000000000001</v>
      </c>
      <c r="G18" s="25">
        <f t="shared" si="0"/>
        <v>-4.6698762035763401</v>
      </c>
      <c r="H18" s="25">
        <f t="shared" si="1"/>
        <v>-1.3598438074755865</v>
      </c>
      <c r="I18" s="26">
        <f t="shared" si="2"/>
        <v>-77.91331096535157</v>
      </c>
      <c r="J18" s="27">
        <f t="shared" si="3"/>
        <v>77.91331096535157</v>
      </c>
      <c r="K18" s="25">
        <f t="shared" si="4"/>
        <v>0</v>
      </c>
      <c r="L18" s="25">
        <f t="shared" si="5"/>
        <v>3</v>
      </c>
      <c r="M18" s="25">
        <f t="shared" si="6"/>
        <v>0</v>
      </c>
      <c r="N18" s="25">
        <f t="shared" si="7"/>
        <v>0</v>
      </c>
      <c r="O18" s="25">
        <f t="shared" si="8"/>
        <v>3</v>
      </c>
      <c r="P18" s="25">
        <f t="shared" si="9"/>
        <v>180</v>
      </c>
      <c r="Q18" s="28">
        <f t="shared" si="10"/>
        <v>257.91331096535157</v>
      </c>
      <c r="R18" s="28">
        <f t="shared" si="11"/>
        <v>6.9439337554443892</v>
      </c>
      <c r="S18" s="25"/>
      <c r="T18" s="25"/>
      <c r="U18" s="25"/>
      <c r="V18" s="25"/>
    </row>
    <row r="19" spans="1:22" x14ac:dyDescent="0.25">
      <c r="A19" s="25">
        <v>34</v>
      </c>
      <c r="B19" s="25" t="s">
        <v>46</v>
      </c>
      <c r="C19" s="25">
        <v>125.929</v>
      </c>
      <c r="D19" s="25">
        <v>81.054000000000002</v>
      </c>
      <c r="E19" s="25">
        <v>125.965</v>
      </c>
      <c r="F19" s="25">
        <v>76.194000000000003</v>
      </c>
      <c r="G19" s="25">
        <f t="shared" si="0"/>
        <v>7.4074074074076887E-3</v>
      </c>
      <c r="H19" s="25">
        <f t="shared" si="1"/>
        <v>7.4072719311653167E-3</v>
      </c>
      <c r="I19" s="26">
        <f t="shared" si="2"/>
        <v>0.42440541936149151</v>
      </c>
      <c r="J19" s="27">
        <f t="shared" si="3"/>
        <v>0.42440541936149151</v>
      </c>
      <c r="K19" s="25">
        <f t="shared" si="4"/>
        <v>0</v>
      </c>
      <c r="L19" s="25">
        <f t="shared" si="5"/>
        <v>0</v>
      </c>
      <c r="M19" s="25">
        <f t="shared" si="6"/>
        <v>0</v>
      </c>
      <c r="N19" s="25">
        <f t="shared" si="7"/>
        <v>4</v>
      </c>
      <c r="O19" s="25">
        <f t="shared" si="8"/>
        <v>4</v>
      </c>
      <c r="P19" s="25">
        <f t="shared" si="9"/>
        <v>270</v>
      </c>
      <c r="Q19" s="28">
        <f t="shared" si="10"/>
        <v>270.42440541936151</v>
      </c>
      <c r="R19" s="28">
        <f t="shared" si="11"/>
        <v>4.8601333315043931</v>
      </c>
      <c r="S19" s="25"/>
      <c r="T19" s="25"/>
      <c r="U19" s="25"/>
      <c r="V19" s="25"/>
    </row>
    <row r="20" spans="1:22" x14ac:dyDescent="0.25">
      <c r="A20" s="25">
        <v>37</v>
      </c>
      <c r="B20" s="25" t="s">
        <v>47</v>
      </c>
      <c r="C20" s="25">
        <v>70.061000000000007</v>
      </c>
      <c r="D20" s="25">
        <v>59.21</v>
      </c>
      <c r="E20" s="25">
        <v>67.33</v>
      </c>
      <c r="F20" s="25">
        <v>54.106000000000002</v>
      </c>
      <c r="G20" s="25">
        <f t="shared" si="0"/>
        <v>0.53507053291536233</v>
      </c>
      <c r="H20" s="25">
        <f t="shared" si="1"/>
        <v>0.4913088415677388</v>
      </c>
      <c r="I20" s="26">
        <f t="shared" si="2"/>
        <v>28.149923059293059</v>
      </c>
      <c r="J20" s="27">
        <f t="shared" si="3"/>
        <v>28.149923059293059</v>
      </c>
      <c r="K20" s="25">
        <f t="shared" si="4"/>
        <v>1</v>
      </c>
      <c r="L20" s="25">
        <f t="shared" si="5"/>
        <v>0</v>
      </c>
      <c r="M20" s="25">
        <f t="shared" si="6"/>
        <v>0</v>
      </c>
      <c r="N20" s="25">
        <f t="shared" si="7"/>
        <v>0</v>
      </c>
      <c r="O20" s="25">
        <f t="shared" si="8"/>
        <v>1</v>
      </c>
      <c r="P20" s="25">
        <f t="shared" si="9"/>
        <v>0</v>
      </c>
      <c r="Q20" s="28">
        <f t="shared" si="10"/>
        <v>28.149923059293059</v>
      </c>
      <c r="R20" s="28">
        <f t="shared" si="11"/>
        <v>5.7887111691636539</v>
      </c>
      <c r="S20" s="25"/>
      <c r="T20" s="25"/>
      <c r="U20" s="25"/>
      <c r="V20" s="25"/>
    </row>
    <row r="21" spans="1:22" x14ac:dyDescent="0.25">
      <c r="A21" s="25">
        <v>38</v>
      </c>
      <c r="B21" s="25" t="s">
        <v>47</v>
      </c>
      <c r="C21" s="25">
        <v>129.20599999999999</v>
      </c>
      <c r="D21" s="25">
        <v>38.283999999999999</v>
      </c>
      <c r="E21" s="25">
        <v>130.33699999999999</v>
      </c>
      <c r="F21" s="25">
        <v>29.898</v>
      </c>
      <c r="G21" s="25">
        <f t="shared" si="0"/>
        <v>0.13486763653708567</v>
      </c>
      <c r="H21" s="25">
        <f t="shared" si="1"/>
        <v>0.13405873135531607</v>
      </c>
      <c r="I21" s="26">
        <f t="shared" si="2"/>
        <v>7.6809995135377251</v>
      </c>
      <c r="J21" s="27">
        <f t="shared" si="3"/>
        <v>7.6809995135377251</v>
      </c>
      <c r="K21" s="25">
        <f t="shared" si="4"/>
        <v>0</v>
      </c>
      <c r="L21" s="25">
        <f t="shared" si="5"/>
        <v>0</v>
      </c>
      <c r="M21" s="25">
        <f t="shared" si="6"/>
        <v>0</v>
      </c>
      <c r="N21" s="25">
        <f t="shared" si="7"/>
        <v>4</v>
      </c>
      <c r="O21" s="25">
        <f t="shared" si="8"/>
        <v>4</v>
      </c>
      <c r="P21" s="25">
        <f t="shared" si="9"/>
        <v>270</v>
      </c>
      <c r="Q21" s="28">
        <f t="shared" si="10"/>
        <v>277.6809995135377</v>
      </c>
      <c r="R21" s="28">
        <f t="shared" si="11"/>
        <v>8.4619239538062487</v>
      </c>
      <c r="S21" s="25"/>
      <c r="T21" s="25"/>
      <c r="U21" s="25"/>
      <c r="V21" s="25"/>
    </row>
    <row r="22" spans="1:22" x14ac:dyDescent="0.25">
      <c r="A22" s="25">
        <v>39</v>
      </c>
      <c r="B22" s="25" t="s">
        <v>47</v>
      </c>
      <c r="C22" s="25">
        <v>162.74700000000001</v>
      </c>
      <c r="D22" s="25">
        <v>65.286000000000001</v>
      </c>
      <c r="E22" s="25">
        <v>163.065</v>
      </c>
      <c r="F22" s="25">
        <v>65.581000000000003</v>
      </c>
      <c r="G22" s="25">
        <f t="shared" si="0"/>
        <v>-1.0779661016948536</v>
      </c>
      <c r="H22" s="25">
        <f t="shared" si="1"/>
        <v>-0.82290096295535553</v>
      </c>
      <c r="I22" s="26">
        <f t="shared" si="2"/>
        <v>-47.148752134593174</v>
      </c>
      <c r="J22" s="27">
        <f t="shared" si="3"/>
        <v>47.148752134593174</v>
      </c>
      <c r="K22" s="25">
        <f t="shared" si="4"/>
        <v>0</v>
      </c>
      <c r="L22" s="25">
        <f t="shared" si="5"/>
        <v>3</v>
      </c>
      <c r="M22" s="25">
        <f t="shared" si="6"/>
        <v>0</v>
      </c>
      <c r="N22" s="25">
        <f t="shared" si="7"/>
        <v>0</v>
      </c>
      <c r="O22" s="25">
        <f t="shared" si="8"/>
        <v>3</v>
      </c>
      <c r="P22" s="25">
        <f t="shared" si="9"/>
        <v>180</v>
      </c>
      <c r="Q22" s="28">
        <f t="shared" si="10"/>
        <v>227.14875213459317</v>
      </c>
      <c r="R22" s="28">
        <f t="shared" si="11"/>
        <v>0.43376145518013765</v>
      </c>
      <c r="S22" s="25"/>
      <c r="T22" s="25"/>
      <c r="U22" s="25"/>
      <c r="V22" s="25"/>
    </row>
    <row r="23" spans="1:22" x14ac:dyDescent="0.25">
      <c r="A23" s="25">
        <v>40</v>
      </c>
      <c r="B23" s="25" t="s">
        <v>47</v>
      </c>
      <c r="C23" s="25">
        <v>192.80799999999999</v>
      </c>
      <c r="D23" s="25">
        <v>92.147000000000006</v>
      </c>
      <c r="E23" s="25">
        <v>203.607</v>
      </c>
      <c r="F23" s="25">
        <v>89.05</v>
      </c>
      <c r="G23" s="25">
        <f t="shared" si="0"/>
        <v>3.4869228285437446</v>
      </c>
      <c r="H23" s="25">
        <f t="shared" si="1"/>
        <v>1.2915062906697394</v>
      </c>
      <c r="I23" s="26">
        <f t="shared" si="2"/>
        <v>73.9978596699722</v>
      </c>
      <c r="J23" s="27">
        <f t="shared" si="3"/>
        <v>73.9978596699722</v>
      </c>
      <c r="K23" s="25">
        <f t="shared" si="4"/>
        <v>0</v>
      </c>
      <c r="L23" s="25">
        <f t="shared" si="5"/>
        <v>0</v>
      </c>
      <c r="M23" s="25">
        <f t="shared" si="6"/>
        <v>0</v>
      </c>
      <c r="N23" s="25">
        <f t="shared" si="7"/>
        <v>4</v>
      </c>
      <c r="O23" s="25">
        <f t="shared" si="8"/>
        <v>4</v>
      </c>
      <c r="P23" s="25">
        <f t="shared" si="9"/>
        <v>270</v>
      </c>
      <c r="Q23" s="28">
        <f t="shared" si="10"/>
        <v>343.99785966997217</v>
      </c>
      <c r="R23" s="28">
        <f t="shared" si="11"/>
        <v>11.234313953241658</v>
      </c>
      <c r="S23" s="25"/>
      <c r="T23" s="25"/>
      <c r="U23" s="25"/>
      <c r="V23" s="25"/>
    </row>
    <row r="24" spans="1:22" x14ac:dyDescent="0.25">
      <c r="A24" s="25">
        <v>45</v>
      </c>
      <c r="B24" s="25" t="s">
        <v>48</v>
      </c>
      <c r="C24" s="25">
        <v>49.999000000000002</v>
      </c>
      <c r="D24" s="25">
        <v>90.075999999999993</v>
      </c>
      <c r="E24" s="25">
        <v>54.832000000000001</v>
      </c>
      <c r="F24" s="25">
        <v>98.481999999999999</v>
      </c>
      <c r="G24" s="25">
        <f t="shared" si="0"/>
        <v>-0.5749464668094213</v>
      </c>
      <c r="H24" s="25">
        <f t="shared" si="1"/>
        <v>-0.52179404727032674</v>
      </c>
      <c r="I24" s="26">
        <f t="shared" si="2"/>
        <v>-29.896596683639498</v>
      </c>
      <c r="J24" s="27">
        <f t="shared" si="3"/>
        <v>29.896596683639498</v>
      </c>
      <c r="K24" s="25">
        <f t="shared" si="4"/>
        <v>0</v>
      </c>
      <c r="L24" s="25">
        <f t="shared" si="5"/>
        <v>3</v>
      </c>
      <c r="M24" s="25">
        <f t="shared" si="6"/>
        <v>0</v>
      </c>
      <c r="N24" s="25">
        <f t="shared" si="7"/>
        <v>0</v>
      </c>
      <c r="O24" s="25">
        <f t="shared" si="8"/>
        <v>3</v>
      </c>
      <c r="P24" s="25">
        <f t="shared" si="9"/>
        <v>180</v>
      </c>
      <c r="Q24" s="28">
        <f t="shared" si="10"/>
        <v>209.8965966836395</v>
      </c>
      <c r="R24" s="28">
        <f t="shared" si="11"/>
        <v>9.6963253348884741</v>
      </c>
      <c r="S24" s="25"/>
      <c r="T24" s="25"/>
      <c r="U24" s="25"/>
      <c r="V24" s="25"/>
    </row>
    <row r="25" spans="1:22" x14ac:dyDescent="0.25">
      <c r="A25" s="25">
        <v>46</v>
      </c>
      <c r="B25" s="25" t="s">
        <v>48</v>
      </c>
      <c r="C25" s="25">
        <v>94.346000000000004</v>
      </c>
      <c r="D25" s="25">
        <v>68.016999999999996</v>
      </c>
      <c r="E25" s="25">
        <v>95.68</v>
      </c>
      <c r="F25" s="25">
        <v>61.890999999999998</v>
      </c>
      <c r="G25" s="25">
        <f t="shared" si="0"/>
        <v>0.21776036565458762</v>
      </c>
      <c r="H25" s="25">
        <f t="shared" si="1"/>
        <v>0.21441306346900271</v>
      </c>
      <c r="I25" s="26">
        <f t="shared" si="2"/>
        <v>12.284963609244505</v>
      </c>
      <c r="J25" s="27">
        <f t="shared" si="3"/>
        <v>12.284963609244505</v>
      </c>
      <c r="K25" s="25">
        <f t="shared" si="4"/>
        <v>0</v>
      </c>
      <c r="L25" s="25">
        <f t="shared" si="5"/>
        <v>0</v>
      </c>
      <c r="M25" s="25">
        <f t="shared" si="6"/>
        <v>0</v>
      </c>
      <c r="N25" s="25">
        <f t="shared" si="7"/>
        <v>4</v>
      </c>
      <c r="O25" s="25">
        <f t="shared" si="8"/>
        <v>4</v>
      </c>
      <c r="P25" s="25">
        <f t="shared" si="9"/>
        <v>270</v>
      </c>
      <c r="Q25" s="28">
        <f t="shared" si="10"/>
        <v>282.28496360924453</v>
      </c>
      <c r="R25" s="28">
        <f t="shared" si="11"/>
        <v>6.2695639401795704</v>
      </c>
      <c r="S25" s="25"/>
      <c r="T25" s="25"/>
      <c r="U25" s="25"/>
      <c r="V25" s="25"/>
    </row>
    <row r="26" spans="1:22" x14ac:dyDescent="0.25">
      <c r="A26" s="25">
        <v>47</v>
      </c>
      <c r="B26" s="25" t="s">
        <v>48</v>
      </c>
      <c r="C26" s="25">
        <v>150.16900000000001</v>
      </c>
      <c r="D26" s="25">
        <v>25.29</v>
      </c>
      <c r="E26" s="25">
        <v>162.98099999999999</v>
      </c>
      <c r="F26" s="25">
        <v>37.447000000000003</v>
      </c>
      <c r="G26" s="25">
        <f t="shared" si="0"/>
        <v>-1.0538784239532764</v>
      </c>
      <c r="H26" s="25">
        <f t="shared" si="1"/>
        <v>-0.81162467694999818</v>
      </c>
      <c r="I26" s="26">
        <f t="shared" si="2"/>
        <v>-46.502668537903766</v>
      </c>
      <c r="J26" s="27">
        <f t="shared" si="3"/>
        <v>46.502668537903766</v>
      </c>
      <c r="K26" s="25">
        <f t="shared" si="4"/>
        <v>0</v>
      </c>
      <c r="L26" s="25">
        <f t="shared" si="5"/>
        <v>3</v>
      </c>
      <c r="M26" s="25">
        <f t="shared" si="6"/>
        <v>0</v>
      </c>
      <c r="N26" s="25">
        <f t="shared" si="7"/>
        <v>0</v>
      </c>
      <c r="O26" s="25">
        <f t="shared" si="8"/>
        <v>3</v>
      </c>
      <c r="P26" s="25">
        <f t="shared" si="9"/>
        <v>180</v>
      </c>
      <c r="Q26" s="28">
        <f t="shared" si="10"/>
        <v>226.50266853790376</v>
      </c>
      <c r="R26" s="28">
        <f t="shared" si="11"/>
        <v>17.661823037274484</v>
      </c>
      <c r="S26" s="25"/>
      <c r="T26" s="25"/>
      <c r="U26" s="25"/>
      <c r="V26" s="25"/>
    </row>
    <row r="27" spans="1:22" x14ac:dyDescent="0.25">
      <c r="A27" s="25">
        <v>48</v>
      </c>
      <c r="B27" s="25" t="s">
        <v>48</v>
      </c>
      <c r="C27" s="25">
        <v>202.33600000000001</v>
      </c>
      <c r="D27" s="25">
        <v>85.266999999999996</v>
      </c>
      <c r="E27" s="25">
        <v>195.02</v>
      </c>
      <c r="F27" s="25">
        <v>76.894000000000005</v>
      </c>
      <c r="G27" s="25">
        <f t="shared" si="0"/>
        <v>0.87376089812492663</v>
      </c>
      <c r="H27" s="25">
        <f t="shared" si="1"/>
        <v>0.71812777631155489</v>
      </c>
      <c r="I27" s="26">
        <f t="shared" si="2"/>
        <v>41.145690733766955</v>
      </c>
      <c r="J27" s="27">
        <f t="shared" si="3"/>
        <v>41.145690733766955</v>
      </c>
      <c r="K27" s="25">
        <f t="shared" si="4"/>
        <v>1</v>
      </c>
      <c r="L27" s="25">
        <f t="shared" si="5"/>
        <v>0</v>
      </c>
      <c r="M27" s="25">
        <f t="shared" si="6"/>
        <v>0</v>
      </c>
      <c r="N27" s="25">
        <f t="shared" si="7"/>
        <v>0</v>
      </c>
      <c r="O27" s="25">
        <f t="shared" si="8"/>
        <v>1</v>
      </c>
      <c r="P27" s="25">
        <f t="shared" si="9"/>
        <v>0</v>
      </c>
      <c r="Q27" s="28">
        <f t="shared" si="10"/>
        <v>41.145690733766955</v>
      </c>
      <c r="R27" s="28">
        <f t="shared" si="11"/>
        <v>11.118947117420781</v>
      </c>
      <c r="S27" s="25"/>
      <c r="T27" s="25"/>
      <c r="U27" s="25"/>
      <c r="V27" s="25"/>
    </row>
    <row r="28" spans="1:22" x14ac:dyDescent="0.25">
      <c r="A28" s="25">
        <v>53</v>
      </c>
      <c r="B28" s="25" t="s">
        <v>49</v>
      </c>
      <c r="C28" s="25">
        <v>40.969000000000001</v>
      </c>
      <c r="D28" s="25">
        <v>30.712</v>
      </c>
      <c r="E28" s="25">
        <v>37.185000000000002</v>
      </c>
      <c r="F28" s="25">
        <v>20.696000000000002</v>
      </c>
      <c r="G28" s="25">
        <f t="shared" si="0"/>
        <v>0.37779552715654946</v>
      </c>
      <c r="H28" s="25">
        <f t="shared" si="1"/>
        <v>0.3612192880265705</v>
      </c>
      <c r="I28" s="26">
        <f t="shared" si="2"/>
        <v>20.696340682642962</v>
      </c>
      <c r="J28" s="27">
        <f t="shared" si="3"/>
        <v>20.696340682642962</v>
      </c>
      <c r="K28" s="25">
        <f t="shared" si="4"/>
        <v>1</v>
      </c>
      <c r="L28" s="25">
        <f t="shared" si="5"/>
        <v>0</v>
      </c>
      <c r="M28" s="25">
        <f t="shared" si="6"/>
        <v>0</v>
      </c>
      <c r="N28" s="25">
        <f t="shared" si="7"/>
        <v>0</v>
      </c>
      <c r="O28" s="25">
        <f t="shared" si="8"/>
        <v>1</v>
      </c>
      <c r="P28" s="25">
        <f t="shared" si="9"/>
        <v>0</v>
      </c>
      <c r="Q28" s="28">
        <f t="shared" si="10"/>
        <v>20.696340682642962</v>
      </c>
      <c r="R28" s="28">
        <f t="shared" si="11"/>
        <v>10.706956243489554</v>
      </c>
      <c r="S28" s="25"/>
      <c r="T28" s="25"/>
      <c r="U28" s="25"/>
      <c r="V28" s="25"/>
    </row>
    <row r="29" spans="1:22" x14ac:dyDescent="0.25">
      <c r="A29" s="25">
        <v>54</v>
      </c>
      <c r="B29" s="25" t="s">
        <v>49</v>
      </c>
      <c r="C29" s="25">
        <v>80.427000000000007</v>
      </c>
      <c r="D29" s="25">
        <v>50.892000000000003</v>
      </c>
      <c r="E29" s="25">
        <v>94.063999999999993</v>
      </c>
      <c r="F29" s="25">
        <v>49.506999999999998</v>
      </c>
      <c r="G29" s="25">
        <f t="shared" si="0"/>
        <v>9.8462093862815419</v>
      </c>
      <c r="H29" s="25">
        <f t="shared" si="1"/>
        <v>1.4695814521683999</v>
      </c>
      <c r="I29" s="26">
        <f t="shared" si="2"/>
        <v>84.200814859955969</v>
      </c>
      <c r="J29" s="27">
        <f t="shared" si="3"/>
        <v>84.200814859955969</v>
      </c>
      <c r="K29" s="25">
        <f t="shared" si="4"/>
        <v>0</v>
      </c>
      <c r="L29" s="25">
        <f t="shared" si="5"/>
        <v>0</v>
      </c>
      <c r="M29" s="25">
        <f t="shared" si="6"/>
        <v>0</v>
      </c>
      <c r="N29" s="25">
        <f t="shared" si="7"/>
        <v>4</v>
      </c>
      <c r="O29" s="25">
        <f t="shared" si="8"/>
        <v>4</v>
      </c>
      <c r="P29" s="25">
        <f t="shared" si="9"/>
        <v>270</v>
      </c>
      <c r="Q29" s="28">
        <f t="shared" si="10"/>
        <v>354.20081485995598</v>
      </c>
      <c r="R29" s="28">
        <f t="shared" si="11"/>
        <v>13.707151199282791</v>
      </c>
      <c r="S29" s="25"/>
      <c r="T29" s="25"/>
      <c r="U29" s="25"/>
      <c r="V29" s="25"/>
    </row>
    <row r="30" spans="1:22" x14ac:dyDescent="0.25">
      <c r="A30" s="25">
        <v>55</v>
      </c>
      <c r="B30" s="25" t="s">
        <v>49</v>
      </c>
      <c r="C30" s="25">
        <v>178.05500000000001</v>
      </c>
      <c r="D30" s="25">
        <v>97.626000000000005</v>
      </c>
      <c r="E30" s="25">
        <v>183.13300000000001</v>
      </c>
      <c r="F30" s="25">
        <v>91.991</v>
      </c>
      <c r="G30" s="25">
        <f t="shared" si="0"/>
        <v>0.90115350488021262</v>
      </c>
      <c r="H30" s="25">
        <f t="shared" si="1"/>
        <v>0.73345203189282737</v>
      </c>
      <c r="I30" s="26">
        <f t="shared" si="2"/>
        <v>42.023705902753662</v>
      </c>
      <c r="J30" s="27">
        <f t="shared" si="3"/>
        <v>42.023705902753662</v>
      </c>
      <c r="K30" s="25">
        <f t="shared" si="4"/>
        <v>0</v>
      </c>
      <c r="L30" s="25">
        <f t="shared" si="5"/>
        <v>0</v>
      </c>
      <c r="M30" s="25">
        <f t="shared" si="6"/>
        <v>0</v>
      </c>
      <c r="N30" s="25">
        <f t="shared" si="7"/>
        <v>4</v>
      </c>
      <c r="O30" s="25">
        <f t="shared" si="8"/>
        <v>4</v>
      </c>
      <c r="P30" s="25">
        <f t="shared" si="9"/>
        <v>270</v>
      </c>
      <c r="Q30" s="28">
        <f t="shared" si="10"/>
        <v>312.02370590275365</v>
      </c>
      <c r="R30" s="28">
        <f t="shared" si="11"/>
        <v>7.5854669599175031</v>
      </c>
      <c r="S30" s="25"/>
      <c r="T30" s="25"/>
      <c r="U30" s="25"/>
      <c r="V30" s="25"/>
    </row>
    <row r="31" spans="1:22" x14ac:dyDescent="0.25">
      <c r="A31" s="5">
        <v>59</v>
      </c>
      <c r="B31" s="5" t="s">
        <v>50</v>
      </c>
      <c r="C31" s="5">
        <v>48.313000000000002</v>
      </c>
      <c r="D31" s="5">
        <v>79.534999999999997</v>
      </c>
      <c r="E31" s="5">
        <v>50.774999999999999</v>
      </c>
      <c r="F31" s="5">
        <v>69.385000000000005</v>
      </c>
      <c r="G31" s="5">
        <f t="shared" si="0"/>
        <v>0.24256157635467962</v>
      </c>
      <c r="H31" s="5">
        <f t="shared" si="1"/>
        <v>0.23796563426294687</v>
      </c>
      <c r="I31" s="6">
        <f t="shared" si="2"/>
        <v>13.634426512420593</v>
      </c>
      <c r="J31" s="7">
        <f t="shared" si="3"/>
        <v>13.634426512420593</v>
      </c>
      <c r="K31" s="5">
        <f t="shared" si="4"/>
        <v>0</v>
      </c>
      <c r="L31" s="5">
        <f t="shared" si="5"/>
        <v>0</v>
      </c>
      <c r="M31" s="5">
        <f t="shared" si="6"/>
        <v>0</v>
      </c>
      <c r="N31" s="5">
        <f t="shared" si="7"/>
        <v>4</v>
      </c>
      <c r="O31" s="5">
        <f t="shared" si="8"/>
        <v>4</v>
      </c>
      <c r="P31" s="5">
        <f t="shared" si="9"/>
        <v>270</v>
      </c>
      <c r="Q31" s="8">
        <f t="shared" si="10"/>
        <v>283.63442651242059</v>
      </c>
      <c r="R31" s="8">
        <f t="shared" si="11"/>
        <v>10.444325923677402</v>
      </c>
      <c r="S31" s="5">
        <v>6</v>
      </c>
      <c r="T31" s="5">
        <v>15</v>
      </c>
      <c r="U31" s="5">
        <f>6/15</f>
        <v>0.4</v>
      </c>
      <c r="V31" s="30">
        <v>0.4</v>
      </c>
    </row>
    <row r="32" spans="1:22" x14ac:dyDescent="0.25">
      <c r="A32" s="5">
        <v>60</v>
      </c>
      <c r="B32" s="5" t="s">
        <v>50</v>
      </c>
      <c r="C32" s="5">
        <v>86.91</v>
      </c>
      <c r="D32" s="5">
        <v>14.853</v>
      </c>
      <c r="E32" s="5">
        <v>88.105000000000004</v>
      </c>
      <c r="F32" s="5">
        <v>27.859000000000002</v>
      </c>
      <c r="G32" s="5">
        <f t="shared" si="0"/>
        <v>-9.1880670459788344E-2</v>
      </c>
      <c r="H32" s="5">
        <f t="shared" si="1"/>
        <v>-9.1623418279724006E-2</v>
      </c>
      <c r="I32" s="6">
        <f t="shared" si="2"/>
        <v>-5.2496351719899828</v>
      </c>
      <c r="J32" s="7">
        <f t="shared" si="3"/>
        <v>5.2496351719899828</v>
      </c>
      <c r="K32" s="5">
        <f t="shared" si="4"/>
        <v>0</v>
      </c>
      <c r="L32" s="5">
        <f t="shared" si="5"/>
        <v>3</v>
      </c>
      <c r="M32" s="5">
        <f t="shared" si="6"/>
        <v>0</v>
      </c>
      <c r="N32" s="5">
        <f t="shared" si="7"/>
        <v>0</v>
      </c>
      <c r="O32" s="5">
        <f t="shared" si="8"/>
        <v>3</v>
      </c>
      <c r="P32" s="5">
        <f t="shared" si="9"/>
        <v>180</v>
      </c>
      <c r="Q32" s="8">
        <f t="shared" si="10"/>
        <v>185.24963517198998</v>
      </c>
      <c r="R32" s="8">
        <f t="shared" si="11"/>
        <v>13.060783322603591</v>
      </c>
      <c r="S32" s="5"/>
      <c r="T32" s="5"/>
      <c r="U32" s="5"/>
      <c r="V32" s="5"/>
    </row>
    <row r="33" spans="1:22" x14ac:dyDescent="0.25">
      <c r="A33" s="5">
        <v>61</v>
      </c>
      <c r="B33" s="5" t="s">
        <v>50</v>
      </c>
      <c r="C33" s="5">
        <v>116.509</v>
      </c>
      <c r="D33" s="5">
        <v>33.311999999999998</v>
      </c>
      <c r="E33" s="5">
        <v>109.351</v>
      </c>
      <c r="F33" s="5">
        <v>36.08</v>
      </c>
      <c r="G33" s="5">
        <f t="shared" si="0"/>
        <v>-2.5859826589595376</v>
      </c>
      <c r="H33" s="5">
        <f t="shared" si="1"/>
        <v>-1.2018076129366231</v>
      </c>
      <c r="I33" s="6">
        <f t="shared" si="2"/>
        <v>-68.858504007960533</v>
      </c>
      <c r="J33" s="7">
        <f t="shared" si="3"/>
        <v>68.858504007960533</v>
      </c>
      <c r="K33" s="5">
        <f t="shared" si="4"/>
        <v>0</v>
      </c>
      <c r="L33" s="5">
        <f t="shared" si="5"/>
        <v>0</v>
      </c>
      <c r="M33" s="5">
        <f t="shared" si="6"/>
        <v>2</v>
      </c>
      <c r="N33" s="5">
        <f t="shared" si="7"/>
        <v>0</v>
      </c>
      <c r="O33" s="5">
        <f t="shared" si="8"/>
        <v>2</v>
      </c>
      <c r="P33" s="5">
        <f t="shared" si="9"/>
        <v>90</v>
      </c>
      <c r="Q33" s="8">
        <f t="shared" si="10"/>
        <v>158.85850400796053</v>
      </c>
      <c r="R33" s="8">
        <f t="shared" si="11"/>
        <v>7.6745545799088575</v>
      </c>
      <c r="S33" s="5"/>
      <c r="T33" s="5"/>
      <c r="U33" s="5"/>
      <c r="V33" s="5"/>
    </row>
    <row r="34" spans="1:22" x14ac:dyDescent="0.25">
      <c r="A34" s="5">
        <v>62</v>
      </c>
      <c r="B34" s="5" t="s">
        <v>50</v>
      </c>
      <c r="C34" s="5">
        <v>157.68</v>
      </c>
      <c r="D34" s="5">
        <v>32.930999999999997</v>
      </c>
      <c r="E34" s="5">
        <v>158.79</v>
      </c>
      <c r="F34" s="5">
        <v>31.847999999999999</v>
      </c>
      <c r="G34" s="5">
        <f t="shared" si="0"/>
        <v>1.0249307479224254</v>
      </c>
      <c r="H34" s="5">
        <f t="shared" si="1"/>
        <v>0.7977094428674818</v>
      </c>
      <c r="I34" s="6">
        <f t="shared" si="2"/>
        <v>45.705384354038976</v>
      </c>
      <c r="J34" s="7">
        <f t="shared" si="3"/>
        <v>45.705384354038976</v>
      </c>
      <c r="K34" s="5">
        <f t="shared" si="4"/>
        <v>0</v>
      </c>
      <c r="L34" s="5">
        <f t="shared" si="5"/>
        <v>0</v>
      </c>
      <c r="M34" s="5">
        <f t="shared" si="6"/>
        <v>0</v>
      </c>
      <c r="N34" s="5">
        <f t="shared" si="7"/>
        <v>4</v>
      </c>
      <c r="O34" s="5">
        <f t="shared" si="8"/>
        <v>4</v>
      </c>
      <c r="P34" s="5">
        <f t="shared" si="9"/>
        <v>270</v>
      </c>
      <c r="Q34" s="8">
        <f t="shared" si="10"/>
        <v>315.70538435403898</v>
      </c>
      <c r="R34" s="8">
        <f t="shared" si="11"/>
        <v>1.5508026953806739</v>
      </c>
      <c r="S34" s="5"/>
      <c r="T34" s="5"/>
      <c r="U34" s="5"/>
      <c r="V34" s="5"/>
    </row>
    <row r="35" spans="1:22" x14ac:dyDescent="0.25">
      <c r="A35" s="5">
        <v>63</v>
      </c>
      <c r="B35" s="5" t="s">
        <v>50</v>
      </c>
      <c r="C35" s="5">
        <v>175.64699999999999</v>
      </c>
      <c r="D35" s="5">
        <v>99.867000000000004</v>
      </c>
      <c r="E35" s="5">
        <v>183.749</v>
      </c>
      <c r="F35" s="5">
        <v>93.960999999999999</v>
      </c>
      <c r="G35" s="5">
        <f t="shared" si="0"/>
        <v>1.3718252624449705</v>
      </c>
      <c r="H35" s="5">
        <f t="shared" si="1"/>
        <v>0.9409000921540055</v>
      </c>
      <c r="I35" s="6">
        <f t="shared" si="2"/>
        <v>53.909604223894739</v>
      </c>
      <c r="J35" s="7">
        <f t="shared" si="3"/>
        <v>53.909604223894739</v>
      </c>
      <c r="K35" s="5">
        <f t="shared" si="4"/>
        <v>0</v>
      </c>
      <c r="L35" s="5">
        <f t="shared" si="5"/>
        <v>0</v>
      </c>
      <c r="M35" s="5">
        <f t="shared" si="6"/>
        <v>0</v>
      </c>
      <c r="N35" s="5">
        <f t="shared" si="7"/>
        <v>4</v>
      </c>
      <c r="O35" s="5">
        <f t="shared" si="8"/>
        <v>4</v>
      </c>
      <c r="P35" s="5">
        <f t="shared" si="9"/>
        <v>270</v>
      </c>
      <c r="Q35" s="8">
        <f t="shared" si="10"/>
        <v>323.90960422389475</v>
      </c>
      <c r="R35" s="8">
        <f t="shared" si="11"/>
        <v>10.026127866729016</v>
      </c>
      <c r="S35" s="5"/>
      <c r="T35" s="5"/>
      <c r="U35" s="5"/>
      <c r="V35" s="5"/>
    </row>
    <row r="36" spans="1:22" x14ac:dyDescent="0.25">
      <c r="A36" s="5">
        <v>69</v>
      </c>
      <c r="B36" s="5" t="s">
        <v>51</v>
      </c>
      <c r="C36" s="5">
        <v>81.111000000000004</v>
      </c>
      <c r="D36" s="5">
        <v>40.719000000000001</v>
      </c>
      <c r="E36" s="5">
        <v>76.215999999999994</v>
      </c>
      <c r="F36" s="5">
        <v>48.478000000000002</v>
      </c>
      <c r="G36" s="5">
        <f t="shared" si="0"/>
        <v>-0.63088026807578423</v>
      </c>
      <c r="H36" s="5">
        <f t="shared" si="1"/>
        <v>-0.56281665200506281</v>
      </c>
      <c r="I36" s="6">
        <f t="shared" si="2"/>
        <v>-32.247018799573262</v>
      </c>
      <c r="J36" s="7">
        <f t="shared" si="3"/>
        <v>32.247018799573262</v>
      </c>
      <c r="K36" s="5">
        <f t="shared" si="4"/>
        <v>0</v>
      </c>
      <c r="L36" s="5">
        <f t="shared" si="5"/>
        <v>0</v>
      </c>
      <c r="M36" s="5">
        <f t="shared" si="6"/>
        <v>2</v>
      </c>
      <c r="N36" s="5">
        <f t="shared" si="7"/>
        <v>0</v>
      </c>
      <c r="O36" s="5">
        <f t="shared" si="8"/>
        <v>2</v>
      </c>
      <c r="P36" s="5">
        <f t="shared" si="9"/>
        <v>90</v>
      </c>
      <c r="Q36" s="8">
        <f t="shared" si="10"/>
        <v>122.24701879957325</v>
      </c>
      <c r="R36" s="8">
        <f t="shared" si="11"/>
        <v>9.1740452364265188</v>
      </c>
      <c r="S36" s="5"/>
      <c r="T36" s="5"/>
      <c r="U36" s="5"/>
      <c r="V36" s="5"/>
    </row>
    <row r="37" spans="1:22" x14ac:dyDescent="0.25">
      <c r="A37" s="5">
        <v>70</v>
      </c>
      <c r="B37" s="5" t="s">
        <v>51</v>
      </c>
      <c r="C37" s="5">
        <v>119.232</v>
      </c>
      <c r="D37" s="5">
        <v>56.725000000000001</v>
      </c>
      <c r="E37" s="5">
        <v>115.28400000000001</v>
      </c>
      <c r="F37" s="5">
        <v>58.029000000000003</v>
      </c>
      <c r="G37" s="5">
        <f t="shared" si="0"/>
        <v>-3.0276073619631805</v>
      </c>
      <c r="H37" s="5">
        <f t="shared" si="1"/>
        <v>-1.251783824576288</v>
      </c>
      <c r="I37" s="6">
        <f t="shared" si="2"/>
        <v>-71.72193001096592</v>
      </c>
      <c r="J37" s="7">
        <f t="shared" si="3"/>
        <v>71.72193001096592</v>
      </c>
      <c r="K37" s="5">
        <f t="shared" si="4"/>
        <v>0</v>
      </c>
      <c r="L37" s="5">
        <f t="shared" si="5"/>
        <v>0</v>
      </c>
      <c r="M37" s="5">
        <f t="shared" si="6"/>
        <v>2</v>
      </c>
      <c r="N37" s="5">
        <f t="shared" si="7"/>
        <v>0</v>
      </c>
      <c r="O37" s="5">
        <f t="shared" si="8"/>
        <v>2</v>
      </c>
      <c r="P37" s="5">
        <f t="shared" si="9"/>
        <v>90</v>
      </c>
      <c r="Q37" s="8">
        <f t="shared" si="10"/>
        <v>161.72193001096593</v>
      </c>
      <c r="R37" s="8">
        <f t="shared" si="11"/>
        <v>4.1577782528653389</v>
      </c>
      <c r="S37" s="5"/>
      <c r="T37" s="5"/>
      <c r="U37" s="5"/>
      <c r="V37" s="5"/>
    </row>
    <row r="38" spans="1:22" x14ac:dyDescent="0.25">
      <c r="A38" s="5">
        <v>71</v>
      </c>
      <c r="B38" s="5" t="s">
        <v>51</v>
      </c>
      <c r="C38" s="5">
        <v>141.30799999999999</v>
      </c>
      <c r="D38" s="5">
        <v>55.097000000000001</v>
      </c>
      <c r="E38" s="5">
        <v>146.464</v>
      </c>
      <c r="F38" s="5">
        <v>63.292999999999999</v>
      </c>
      <c r="G38" s="5">
        <f t="shared" si="0"/>
        <v>-0.62908735968765339</v>
      </c>
      <c r="H38" s="5">
        <f t="shared" si="1"/>
        <v>-0.56153314236853458</v>
      </c>
      <c r="I38" s="6">
        <f t="shared" si="2"/>
        <v>-32.173479114435821</v>
      </c>
      <c r="J38" s="7">
        <f t="shared" si="3"/>
        <v>32.173479114435821</v>
      </c>
      <c r="K38" s="5">
        <f t="shared" si="4"/>
        <v>0</v>
      </c>
      <c r="L38" s="5">
        <f t="shared" si="5"/>
        <v>3</v>
      </c>
      <c r="M38" s="5">
        <f t="shared" si="6"/>
        <v>0</v>
      </c>
      <c r="N38" s="5">
        <f t="shared" si="7"/>
        <v>0</v>
      </c>
      <c r="O38" s="5">
        <f t="shared" si="8"/>
        <v>3</v>
      </c>
      <c r="P38" s="5">
        <f t="shared" si="9"/>
        <v>180</v>
      </c>
      <c r="Q38" s="8">
        <f t="shared" si="10"/>
        <v>212.17347911443582</v>
      </c>
      <c r="R38" s="8">
        <f t="shared" si="11"/>
        <v>9.6829103063077078</v>
      </c>
      <c r="S38" s="5"/>
      <c r="T38" s="5"/>
      <c r="U38" s="5"/>
      <c r="V38" s="5"/>
    </row>
    <row r="39" spans="1:22" x14ac:dyDescent="0.25">
      <c r="A39" s="5">
        <v>75</v>
      </c>
      <c r="B39" s="5" t="s">
        <v>52</v>
      </c>
      <c r="C39" s="5">
        <v>32.606000000000002</v>
      </c>
      <c r="D39" s="5">
        <v>33.381</v>
      </c>
      <c r="E39" s="5">
        <v>28.884</v>
      </c>
      <c r="F39" s="5">
        <v>26.08</v>
      </c>
      <c r="G39" s="5">
        <f t="shared" si="0"/>
        <v>0.50979317901657306</v>
      </c>
      <c r="H39" s="5">
        <f t="shared" si="1"/>
        <v>0.47145142351243291</v>
      </c>
      <c r="I39" s="6">
        <f t="shared" si="2"/>
        <v>27.012176812697152</v>
      </c>
      <c r="J39" s="7">
        <f t="shared" si="3"/>
        <v>27.012176812697152</v>
      </c>
      <c r="K39" s="5">
        <f t="shared" si="4"/>
        <v>1</v>
      </c>
      <c r="L39" s="5">
        <f t="shared" si="5"/>
        <v>0</v>
      </c>
      <c r="M39" s="5">
        <f t="shared" si="6"/>
        <v>0</v>
      </c>
      <c r="N39" s="5">
        <f t="shared" si="7"/>
        <v>0</v>
      </c>
      <c r="O39" s="5">
        <f t="shared" si="8"/>
        <v>1</v>
      </c>
      <c r="P39" s="5">
        <f t="shared" si="9"/>
        <v>0</v>
      </c>
      <c r="Q39" s="8">
        <f t="shared" si="10"/>
        <v>27.012176812697152</v>
      </c>
      <c r="R39" s="8">
        <f t="shared" si="11"/>
        <v>8.1949914582017733</v>
      </c>
      <c r="S39" s="5"/>
      <c r="T39" s="5"/>
      <c r="U39" s="5"/>
      <c r="V39" s="5"/>
    </row>
    <row r="40" spans="1:22" x14ac:dyDescent="0.25">
      <c r="A40" s="5">
        <v>76</v>
      </c>
      <c r="B40" s="5" t="s">
        <v>52</v>
      </c>
      <c r="C40" s="5">
        <v>52.558999999999997</v>
      </c>
      <c r="D40" s="5">
        <v>31.539000000000001</v>
      </c>
      <c r="E40" s="5">
        <v>55.540999999999997</v>
      </c>
      <c r="F40" s="5">
        <v>38.929000000000002</v>
      </c>
      <c r="G40" s="5">
        <f t="shared" si="0"/>
        <v>-0.40351826792963452</v>
      </c>
      <c r="H40" s="5">
        <f t="shared" si="1"/>
        <v>-0.38353568228883855</v>
      </c>
      <c r="I40" s="6">
        <f t="shared" si="2"/>
        <v>-21.974975887820886</v>
      </c>
      <c r="J40" s="7">
        <f t="shared" si="3"/>
        <v>21.974975887820886</v>
      </c>
      <c r="K40" s="5">
        <f t="shared" si="4"/>
        <v>0</v>
      </c>
      <c r="L40" s="5">
        <f t="shared" si="5"/>
        <v>3</v>
      </c>
      <c r="M40" s="5">
        <f t="shared" si="6"/>
        <v>0</v>
      </c>
      <c r="N40" s="5">
        <f t="shared" si="7"/>
        <v>0</v>
      </c>
      <c r="O40" s="5">
        <f t="shared" si="8"/>
        <v>3</v>
      </c>
      <c r="P40" s="5">
        <f t="shared" si="9"/>
        <v>180</v>
      </c>
      <c r="Q40" s="8">
        <f t="shared" si="10"/>
        <v>201.97497588782088</v>
      </c>
      <c r="R40" s="8">
        <f t="shared" si="11"/>
        <v>7.9689663068681629</v>
      </c>
      <c r="S40" s="5"/>
      <c r="T40" s="5"/>
      <c r="U40" s="5"/>
      <c r="V40" s="5"/>
    </row>
    <row r="41" spans="1:22" x14ac:dyDescent="0.25">
      <c r="A41" s="5">
        <v>77</v>
      </c>
      <c r="B41" s="5" t="s">
        <v>52</v>
      </c>
      <c r="C41" s="5">
        <v>138.12</v>
      </c>
      <c r="D41" s="5">
        <v>51.972000000000001</v>
      </c>
      <c r="E41" s="5">
        <v>145.71</v>
      </c>
      <c r="F41" s="5">
        <v>54.750999999999998</v>
      </c>
      <c r="G41" s="5">
        <f t="shared" si="0"/>
        <v>-2.7311982727599906</v>
      </c>
      <c r="H41" s="5">
        <f t="shared" si="1"/>
        <v>-1.2198161645952581</v>
      </c>
      <c r="I41" s="6">
        <f t="shared" si="2"/>
        <v>-69.890318013143641</v>
      </c>
      <c r="J41" s="7">
        <f t="shared" si="3"/>
        <v>69.890318013143641</v>
      </c>
      <c r="K41" s="5">
        <f t="shared" si="4"/>
        <v>0</v>
      </c>
      <c r="L41" s="5">
        <f t="shared" si="5"/>
        <v>3</v>
      </c>
      <c r="M41" s="5">
        <f t="shared" si="6"/>
        <v>0</v>
      </c>
      <c r="N41" s="5">
        <f t="shared" si="7"/>
        <v>0</v>
      </c>
      <c r="O41" s="5">
        <f t="shared" si="8"/>
        <v>3</v>
      </c>
      <c r="P41" s="5">
        <f t="shared" si="9"/>
        <v>180</v>
      </c>
      <c r="Q41" s="8">
        <f t="shared" si="10"/>
        <v>249.89031801314366</v>
      </c>
      <c r="R41" s="8">
        <f t="shared" si="11"/>
        <v>8.082755780054228</v>
      </c>
      <c r="S41" s="5"/>
      <c r="T41" s="5"/>
      <c r="U41" s="5"/>
      <c r="V41" s="5"/>
    </row>
    <row r="42" spans="1:22" x14ac:dyDescent="0.25">
      <c r="A42" s="5">
        <v>78</v>
      </c>
      <c r="B42" s="5" t="s">
        <v>52</v>
      </c>
      <c r="C42" s="5">
        <v>167.45699999999999</v>
      </c>
      <c r="D42" s="5">
        <v>43.917000000000002</v>
      </c>
      <c r="E42" s="5">
        <v>167.67500000000001</v>
      </c>
      <c r="F42" s="5">
        <v>52.491</v>
      </c>
      <c r="G42" s="5">
        <f t="shared" si="0"/>
        <v>-2.5425705621648913E-2</v>
      </c>
      <c r="H42" s="5">
        <f t="shared" si="1"/>
        <v>-2.542022879014991E-2</v>
      </c>
      <c r="I42" s="6">
        <f t="shared" si="2"/>
        <v>-1.4564718239325367</v>
      </c>
      <c r="J42" s="7">
        <f t="shared" si="3"/>
        <v>1.4564718239325367</v>
      </c>
      <c r="K42" s="5">
        <f t="shared" si="4"/>
        <v>0</v>
      </c>
      <c r="L42" s="5">
        <f t="shared" si="5"/>
        <v>3</v>
      </c>
      <c r="M42" s="5">
        <f t="shared" si="6"/>
        <v>0</v>
      </c>
      <c r="N42" s="5">
        <f t="shared" si="7"/>
        <v>0</v>
      </c>
      <c r="O42" s="5">
        <f t="shared" si="8"/>
        <v>3</v>
      </c>
      <c r="P42" s="5">
        <f t="shared" si="9"/>
        <v>180</v>
      </c>
      <c r="Q42" s="8">
        <f t="shared" si="10"/>
        <v>181.45647182393253</v>
      </c>
      <c r="R42" s="8">
        <f t="shared" si="11"/>
        <v>8.576770954152849</v>
      </c>
      <c r="S42" s="5"/>
      <c r="T42" s="5"/>
      <c r="U42" s="5"/>
      <c r="V42" s="5"/>
    </row>
    <row r="43" spans="1:22" x14ac:dyDescent="0.25">
      <c r="A43" s="5">
        <v>83</v>
      </c>
      <c r="B43" s="5" t="s">
        <v>53</v>
      </c>
      <c r="C43" s="5">
        <v>27.024999999999999</v>
      </c>
      <c r="D43" s="5">
        <v>78.320999999999998</v>
      </c>
      <c r="E43" s="5">
        <v>12.308999999999999</v>
      </c>
      <c r="F43" s="5">
        <v>74.935000000000002</v>
      </c>
      <c r="G43" s="5">
        <f t="shared" si="0"/>
        <v>4.3461311281748429</v>
      </c>
      <c r="H43" s="5">
        <f t="shared" si="1"/>
        <v>1.3446427488211097</v>
      </c>
      <c r="I43" s="6">
        <f t="shared" si="2"/>
        <v>77.042354460319231</v>
      </c>
      <c r="J43" s="7">
        <f t="shared" si="3"/>
        <v>77.042354460319231</v>
      </c>
      <c r="K43" s="5">
        <f t="shared" si="4"/>
        <v>1</v>
      </c>
      <c r="L43" s="5">
        <f t="shared" si="5"/>
        <v>0</v>
      </c>
      <c r="M43" s="5">
        <f t="shared" si="6"/>
        <v>0</v>
      </c>
      <c r="N43" s="5">
        <f t="shared" si="7"/>
        <v>0</v>
      </c>
      <c r="O43" s="5">
        <f t="shared" si="8"/>
        <v>1</v>
      </c>
      <c r="P43" s="5">
        <f t="shared" si="9"/>
        <v>0</v>
      </c>
      <c r="Q43" s="8">
        <f t="shared" si="10"/>
        <v>77.042354460319231</v>
      </c>
      <c r="R43" s="8">
        <f t="shared" si="11"/>
        <v>15.100518269251554</v>
      </c>
      <c r="S43" s="5"/>
      <c r="T43" s="5"/>
      <c r="U43" s="5"/>
      <c r="V43" s="5"/>
    </row>
    <row r="44" spans="1:22" x14ac:dyDescent="0.25">
      <c r="A44" s="5">
        <v>84</v>
      </c>
      <c r="B44" s="5" t="s">
        <v>53</v>
      </c>
      <c r="C44" s="5">
        <v>108.761</v>
      </c>
      <c r="D44" s="5">
        <v>66.861999999999995</v>
      </c>
      <c r="E44" s="5">
        <v>98.501999999999995</v>
      </c>
      <c r="F44" s="5">
        <v>66.774000000000001</v>
      </c>
      <c r="G44" s="5">
        <f t="shared" si="0"/>
        <v>116.5795454545536</v>
      </c>
      <c r="H44" s="5">
        <f t="shared" si="1"/>
        <v>1.5622187030722174</v>
      </c>
      <c r="I44" s="6">
        <f t="shared" si="2"/>
        <v>89.508538362439197</v>
      </c>
      <c r="J44" s="7">
        <f t="shared" si="3"/>
        <v>89.508538362439197</v>
      </c>
      <c r="K44" s="5">
        <f t="shared" si="4"/>
        <v>1</v>
      </c>
      <c r="L44" s="5">
        <f t="shared" si="5"/>
        <v>0</v>
      </c>
      <c r="M44" s="5">
        <f t="shared" si="6"/>
        <v>0</v>
      </c>
      <c r="N44" s="5">
        <f t="shared" si="7"/>
        <v>0</v>
      </c>
      <c r="O44" s="5">
        <f t="shared" si="8"/>
        <v>1</v>
      </c>
      <c r="P44" s="5">
        <f t="shared" si="9"/>
        <v>0</v>
      </c>
      <c r="Q44" s="8">
        <f t="shared" si="10"/>
        <v>89.508538362439197</v>
      </c>
      <c r="R44" s="8">
        <f t="shared" si="11"/>
        <v>10.259377417757864</v>
      </c>
      <c r="S44" s="5"/>
      <c r="T44" s="5"/>
      <c r="U44" s="5"/>
      <c r="V44" s="5"/>
    </row>
    <row r="45" spans="1:22" x14ac:dyDescent="0.25">
      <c r="A45" s="5">
        <v>85</v>
      </c>
      <c r="B45" s="5" t="s">
        <v>53</v>
      </c>
      <c r="C45" s="5">
        <v>161.54599999999999</v>
      </c>
      <c r="D45" s="5">
        <v>65.930999999999997</v>
      </c>
      <c r="E45" s="5">
        <v>164.126</v>
      </c>
      <c r="F45" s="5">
        <v>69.525999999999996</v>
      </c>
      <c r="G45" s="5">
        <f t="shared" si="0"/>
        <v>-0.7176634214186407</v>
      </c>
      <c r="H45" s="5">
        <f t="shared" si="1"/>
        <v>-0.62248250473284084</v>
      </c>
      <c r="I45" s="6">
        <f t="shared" si="2"/>
        <v>-35.665620341924075</v>
      </c>
      <c r="J45" s="7">
        <f t="shared" si="3"/>
        <v>35.665620341924075</v>
      </c>
      <c r="K45" s="5">
        <f t="shared" si="4"/>
        <v>0</v>
      </c>
      <c r="L45" s="5">
        <f t="shared" si="5"/>
        <v>3</v>
      </c>
      <c r="M45" s="5">
        <f t="shared" si="6"/>
        <v>0</v>
      </c>
      <c r="N45" s="5">
        <f t="shared" si="7"/>
        <v>0</v>
      </c>
      <c r="O45" s="5">
        <f t="shared" si="8"/>
        <v>3</v>
      </c>
      <c r="P45" s="5">
        <f t="shared" si="9"/>
        <v>180</v>
      </c>
      <c r="Q45" s="8">
        <f t="shared" si="10"/>
        <v>215.66562034192407</v>
      </c>
      <c r="R45" s="8">
        <f t="shared" si="11"/>
        <v>4.4249774010722422</v>
      </c>
      <c r="S45" s="5"/>
      <c r="T45" s="5"/>
      <c r="U45" s="5"/>
      <c r="V45" s="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ht1080</vt:lpstr>
      <vt:lpstr>MARK2 KO HT1080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2025-04-02T15:11:36Z</dcterms:modified>
</cp:coreProperties>
</file>